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otes e Valores" sheetId="1" r:id="rId1"/>
    <sheet name="Blocos" sheetId="2" r:id="rId2"/>
  </sheets>
  <calcPr calcId="152511" fullPrecision="0"/>
</workbook>
</file>

<file path=xl/calcChain.xml><?xml version="1.0" encoding="utf-8"?>
<calcChain xmlns="http://schemas.openxmlformats.org/spreadsheetml/2006/main">
  <c r="O342" i="1" l="1"/>
  <c r="O355" i="1"/>
  <c r="S338" i="1"/>
  <c r="S51" i="1" l="1"/>
  <c r="S52" i="1"/>
  <c r="S53" i="1"/>
  <c r="S54" i="1"/>
  <c r="P60" i="1"/>
  <c r="O60" i="1"/>
  <c r="S56" i="1"/>
  <c r="S55" i="1"/>
  <c r="S50" i="1"/>
  <c r="Q49" i="1"/>
  <c r="S337" i="1"/>
  <c r="S336" i="1"/>
  <c r="P342" i="1"/>
  <c r="P343" i="1" s="1"/>
  <c r="S335" i="1"/>
  <c r="S334" i="1"/>
  <c r="Q333" i="1"/>
  <c r="R333" i="1" s="1"/>
  <c r="R339" i="1" s="1"/>
  <c r="P61" i="1" l="1"/>
  <c r="R49" i="1"/>
  <c r="R57" i="1" s="1"/>
  <c r="Q232" i="1"/>
  <c r="Q348" i="1" l="1"/>
  <c r="P285" i="1" l="1"/>
  <c r="P397" i="1"/>
  <c r="O397" i="1"/>
  <c r="P383" i="1"/>
  <c r="O383" i="1"/>
  <c r="P369" i="1"/>
  <c r="O369" i="1"/>
  <c r="P355" i="1"/>
  <c r="P327" i="1"/>
  <c r="O327" i="1"/>
  <c r="P313" i="1"/>
  <c r="O313" i="1"/>
  <c r="P299" i="1"/>
  <c r="O299" i="1"/>
  <c r="O285" i="1"/>
  <c r="P267" i="1"/>
  <c r="O267" i="1"/>
  <c r="P253" i="1"/>
  <c r="O253" i="1"/>
  <c r="P239" i="1"/>
  <c r="O239" i="1"/>
  <c r="P225" i="1"/>
  <c r="O225" i="1"/>
  <c r="P211" i="1"/>
  <c r="O211" i="1"/>
  <c r="P197" i="1"/>
  <c r="O197" i="1"/>
  <c r="P183" i="1"/>
  <c r="O183" i="1"/>
  <c r="P169" i="1"/>
  <c r="O169" i="1"/>
  <c r="P155" i="1"/>
  <c r="O155" i="1"/>
  <c r="P141" i="1"/>
  <c r="O141" i="1"/>
  <c r="P127" i="1"/>
  <c r="O127" i="1"/>
  <c r="P113" i="1"/>
  <c r="O113" i="1"/>
  <c r="P99" i="1"/>
  <c r="O99" i="1"/>
  <c r="P86" i="1"/>
  <c r="O86" i="1"/>
  <c r="P43" i="1"/>
  <c r="O43" i="1"/>
  <c r="P73" i="1"/>
  <c r="O73" i="1"/>
  <c r="P30" i="1"/>
  <c r="O30" i="1"/>
  <c r="P212" i="1" l="1"/>
  <c r="P356" i="1"/>
  <c r="P398" i="1"/>
  <c r="P328" i="1"/>
  <c r="P268" i="1"/>
  <c r="P254" i="1"/>
  <c r="P240" i="1"/>
  <c r="P226" i="1"/>
  <c r="P198" i="1"/>
  <c r="P156" i="1"/>
  <c r="P384" i="1"/>
  <c r="P370" i="1"/>
  <c r="P314" i="1"/>
  <c r="P300" i="1"/>
  <c r="P286" i="1"/>
  <c r="P184" i="1"/>
  <c r="P170" i="1"/>
  <c r="P142" i="1"/>
  <c r="P128" i="1"/>
  <c r="P114" i="1"/>
  <c r="P100" i="1"/>
  <c r="P87" i="1"/>
  <c r="P44" i="1"/>
  <c r="P74" i="1"/>
  <c r="P31" i="1"/>
  <c r="P17" i="1"/>
  <c r="O17" i="1"/>
  <c r="S12" i="1"/>
  <c r="P18" i="1" l="1"/>
  <c r="S392" i="1"/>
  <c r="S393" i="1"/>
  <c r="S391" i="1"/>
  <c r="S378" i="1"/>
  <c r="S379" i="1"/>
  <c r="S377" i="1"/>
  <c r="S350" i="1"/>
  <c r="S351" i="1"/>
  <c r="S349" i="1"/>
  <c r="S322" i="1"/>
  <c r="S323" i="1"/>
  <c r="S321" i="1"/>
  <c r="S308" i="1"/>
  <c r="S309" i="1"/>
  <c r="S307" i="1"/>
  <c r="S280" i="1"/>
  <c r="S281" i="1"/>
  <c r="S279" i="1"/>
  <c r="S262" i="1"/>
  <c r="S263" i="1"/>
  <c r="S261" i="1"/>
  <c r="S248" i="1"/>
  <c r="S249" i="1"/>
  <c r="S247" i="1"/>
  <c r="S234" i="1"/>
  <c r="S235" i="1"/>
  <c r="S233" i="1"/>
  <c r="S220" i="1"/>
  <c r="S221" i="1"/>
  <c r="S219" i="1"/>
  <c r="S206" i="1"/>
  <c r="S207" i="1"/>
  <c r="S205" i="1"/>
  <c r="S192" i="1"/>
  <c r="S193" i="1"/>
  <c r="S191" i="1"/>
  <c r="S178" i="1"/>
  <c r="S179" i="1"/>
  <c r="S177" i="1"/>
  <c r="S164" i="1"/>
  <c r="S165" i="1"/>
  <c r="S163" i="1"/>
  <c r="S150" i="1"/>
  <c r="S151" i="1"/>
  <c r="S149" i="1"/>
  <c r="S136" i="1"/>
  <c r="S137" i="1"/>
  <c r="S135" i="1"/>
  <c r="S122" i="1"/>
  <c r="S123" i="1"/>
  <c r="S121" i="1"/>
  <c r="S108" i="1"/>
  <c r="S109" i="1"/>
  <c r="S107" i="1"/>
  <c r="S94" i="1"/>
  <c r="S95" i="1"/>
  <c r="S93" i="1"/>
  <c r="S81" i="1"/>
  <c r="S82" i="1"/>
  <c r="S80" i="1"/>
  <c r="Q10" i="1"/>
  <c r="R10" i="1" s="1"/>
  <c r="Q276" i="1" l="1"/>
  <c r="R276" i="1" s="1"/>
  <c r="Q390" i="1"/>
  <c r="R390" i="1" s="1"/>
  <c r="R394" i="1" s="1"/>
  <c r="Q190" i="1"/>
  <c r="Q79" i="1"/>
  <c r="R79" i="1" s="1"/>
  <c r="R83" i="1" s="1"/>
  <c r="Q134" i="1"/>
  <c r="R134" i="1" s="1"/>
  <c r="R138" i="1" s="1"/>
  <c r="R232" i="1"/>
  <c r="R236" i="1" s="1"/>
  <c r="Q246" i="1"/>
  <c r="R246" i="1" s="1"/>
  <c r="R250" i="1" s="1"/>
  <c r="Q66" i="1"/>
  <c r="R66" i="1" s="1"/>
  <c r="R70" i="1" s="1"/>
  <c r="Q320" i="1"/>
  <c r="R320" i="1" s="1"/>
  <c r="R324" i="1" s="1"/>
  <c r="Q362" i="1"/>
  <c r="R362" i="1" s="1"/>
  <c r="R366" i="1" s="1"/>
  <c r="Q23" i="1"/>
  <c r="R23" i="1" s="1"/>
  <c r="R27" i="1" s="1"/>
  <c r="Q106" i="1"/>
  <c r="R106" i="1" s="1"/>
  <c r="R110" i="1" s="1"/>
  <c r="Q162" i="1"/>
  <c r="R162" i="1" s="1"/>
  <c r="R166" i="1" s="1"/>
  <c r="Q36" i="1"/>
  <c r="R36" i="1" s="1"/>
  <c r="R40" i="1" s="1"/>
  <c r="Q274" i="1"/>
  <c r="R274" i="1" s="1"/>
  <c r="Q376" i="1"/>
  <c r="R376" i="1" s="1"/>
  <c r="R380" i="1" s="1"/>
  <c r="Q278" i="1"/>
  <c r="R278" i="1" s="1"/>
  <c r="Q260" i="1"/>
  <c r="R260" i="1" s="1"/>
  <c r="R264" i="1" s="1"/>
  <c r="Q92" i="1"/>
  <c r="R92" i="1" s="1"/>
  <c r="R96" i="1" s="1"/>
  <c r="Q120" i="1"/>
  <c r="R120" i="1" s="1"/>
  <c r="R124" i="1" s="1"/>
  <c r="Q148" i="1"/>
  <c r="R148" i="1" s="1"/>
  <c r="R152" i="1" s="1"/>
  <c r="Q176" i="1"/>
  <c r="R176" i="1" s="1"/>
  <c r="R180" i="1" s="1"/>
  <c r="Q204" i="1"/>
  <c r="R204" i="1" s="1"/>
  <c r="R208" i="1" s="1"/>
  <c r="Q218" i="1"/>
  <c r="R218" i="1" s="1"/>
  <c r="R222" i="1" s="1"/>
  <c r="Q277" i="1"/>
  <c r="R277" i="1" s="1"/>
  <c r="Q292" i="1"/>
  <c r="R292" i="1" s="1"/>
  <c r="R296" i="1" s="1"/>
  <c r="Q275" i="1"/>
  <c r="R275" i="1" s="1"/>
  <c r="Q306" i="1"/>
  <c r="R306" i="1" s="1"/>
  <c r="R310" i="1" s="1"/>
  <c r="R348" i="1"/>
  <c r="R352" i="1" s="1"/>
  <c r="S364" i="1"/>
  <c r="S365" i="1"/>
  <c r="S363" i="1"/>
  <c r="S294" i="1"/>
  <c r="S295" i="1"/>
  <c r="S293" i="1"/>
  <c r="R190" i="1" l="1"/>
  <c r="R194" i="1" s="1"/>
  <c r="R282" i="1"/>
  <c r="S38" i="1"/>
  <c r="S39" i="1"/>
  <c r="S37" i="1"/>
  <c r="S68" i="1"/>
  <c r="S69" i="1"/>
  <c r="S67" i="1"/>
  <c r="S25" i="1"/>
  <c r="S26" i="1"/>
  <c r="S24" i="1"/>
  <c r="S13" i="1"/>
  <c r="S11" i="1"/>
  <c r="R14" i="1"/>
  <c r="O401" i="1" l="1"/>
</calcChain>
</file>

<file path=xl/sharedStrings.xml><?xml version="1.0" encoding="utf-8"?>
<sst xmlns="http://schemas.openxmlformats.org/spreadsheetml/2006/main" count="1478" uniqueCount="206">
  <si>
    <t>Lote</t>
  </si>
  <si>
    <t>Item</t>
  </si>
  <si>
    <t>Descrição</t>
  </si>
  <si>
    <t>Não se aplica</t>
  </si>
  <si>
    <t>Valor Mão de obra / Hora</t>
  </si>
  <si>
    <t>Percentual  de desconto</t>
  </si>
  <si>
    <t>ITEM</t>
  </si>
  <si>
    <t>MARCA</t>
  </si>
  <si>
    <t>MODELO</t>
  </si>
  <si>
    <t>PLACA</t>
  </si>
  <si>
    <t>ANO</t>
  </si>
  <si>
    <t>SECRETARIA</t>
  </si>
  <si>
    <t>Iveco</t>
  </si>
  <si>
    <t>MBB</t>
  </si>
  <si>
    <t>Caterpillar</t>
  </si>
  <si>
    <t>Motoniveladora 120K</t>
  </si>
  <si>
    <t>Volvo</t>
  </si>
  <si>
    <t xml:space="preserve">Valor Total Estimado a ser gasto </t>
  </si>
  <si>
    <t>Valor máximo total estimado a ser gasto Lote 01</t>
  </si>
  <si>
    <t>Valor máximo total estimado a ser gasto Lote 02</t>
  </si>
  <si>
    <t>Valor máximo total estimado a ser gasto Lote 03</t>
  </si>
  <si>
    <t>Valor máximo total estimado a ser gasto Lote 04</t>
  </si>
  <si>
    <t>Valor máximo total estimado a ser gasto Lote 05</t>
  </si>
  <si>
    <t>Valor máximo total estimado a ser gasto Lote 06</t>
  </si>
  <si>
    <t>Valor máximo total estimado a ser gasto Lote 07</t>
  </si>
  <si>
    <t>Valor máximo total estimado a ser gasto Lote 08</t>
  </si>
  <si>
    <t>Valor máximo total estimado a ser gasto Lote 09</t>
  </si>
  <si>
    <t>Valor máximo total estimado a ser gasto Lote 10</t>
  </si>
  <si>
    <t>Valor máximo total estimado a ser gasto Lote 11</t>
  </si>
  <si>
    <t>Valor máximo total estimado a ser gasto Lote 12</t>
  </si>
  <si>
    <t>Valor máximo total estimado a ser gasto Lote 13</t>
  </si>
  <si>
    <t>Valor máximo total estimado a ser gasto Lote 14</t>
  </si>
  <si>
    <t xml:space="preserve">VALOR MÁXIMO TOTAL DA LICITAÇÃO </t>
  </si>
  <si>
    <t>Percentual Mínimo de desconto</t>
  </si>
  <si>
    <t>Não estabelecido</t>
  </si>
  <si>
    <t xml:space="preserve">Percentual de desconto Proposto </t>
  </si>
  <si>
    <t>Valor Máximo Mão de obra / Hora</t>
  </si>
  <si>
    <t>Valor Mão de Obra Correspondente ao % Proposto</t>
  </si>
  <si>
    <t>INDICE DE JULGAMENTO = G</t>
  </si>
  <si>
    <t>PERCENTUAL DE DESCONTO PARA VENDA DE PEÇAS = P</t>
  </si>
  <si>
    <t>PERCENTUAL DE DESCONTO PROPOSTO PARA HORA TRABALHADA = H</t>
  </si>
  <si>
    <t>G = 0,6 X P + 0,4 X H</t>
  </si>
  <si>
    <t>G =</t>
  </si>
  <si>
    <t>% Peças</t>
  </si>
  <si>
    <t>% Mão de Obra</t>
  </si>
  <si>
    <t>Qtde.</t>
  </si>
  <si>
    <t>-</t>
  </si>
  <si>
    <t>Peças novas, genuínas para reposições necessárias a execução dos serviços correspondente às máquinas relacionadas no Bloco 03.</t>
  </si>
  <si>
    <t>Peças novas, originais para reposições necessárias a execução dos serviços correspondente às máquinas relacionadas no Bloco 03.</t>
  </si>
  <si>
    <t>Contratação de serviços de manutenção preventiva e corretiva em Horas mecânicas, correspondente às máquinas relacionadas no Bloco 03.</t>
  </si>
  <si>
    <t>Peças novas, paralelas para reposições necessárias a execução dos serviços correspondente às máquinas relacionadas no Bloco 03.</t>
  </si>
  <si>
    <t>Contratação de serviços de manutenção preventiva e corretiva em Horas mecânicas, correspondente às máquinas relacionadas no Bloco 04.</t>
  </si>
  <si>
    <t>Peças novas, originais para reposições necessárias a execução dos serviços correspondente às máquinas relacionadas no Bloco 04.</t>
  </si>
  <si>
    <t>Peças novas, genuínas para reposições necessárias a execução dos serviços correspondente às máquinas relacionadas no Bloco 04.</t>
  </si>
  <si>
    <t>Peças novas, paralelas para reposições necessárias a execução dos serviços correspondente às máquinas relacionadas no Bloco 04.</t>
  </si>
  <si>
    <t>LOTE 01 - PARTE MECÂNICA MÁQUINAS MOTONIVELADORAS - BLOCO 03</t>
  </si>
  <si>
    <t>LOTE 02 - PARTE MECÂNICA MÁQUINAS ROLO CILINDRICO -BLOCO 04</t>
  </si>
  <si>
    <t>Contratação de serviços de manutenção preventiva e corretiva em Horas mecânicas, correspondente às máquinas relacionadas no Bloco 05</t>
  </si>
  <si>
    <t>Peças novas, originais para reposições necessárias a execução dos serviços correspondente às máquinas relacionadas no Bloco 05.</t>
  </si>
  <si>
    <t>Peças novas, genuínas para reposições necessárias a execução dos serviços correspondente às máquinas relacionadas no Bloco 05.</t>
  </si>
  <si>
    <t>Peças novas, paralelas para reposições necessárias a execução dos serviços correspondente às máquinas relacionadas no Bloco 05.</t>
  </si>
  <si>
    <t>Contratação de serviços de manutenção preventiva e corretiva em Horas , correspondente aos caminhões relacionados nos Blocos 01 e 02.</t>
  </si>
  <si>
    <t>Peças novas, originais para reposições necessárias a execução dos serviços correspondente aos caminhões relacionados nos Blocos 01 e 02.</t>
  </si>
  <si>
    <t>Peças novas, genuínas para reposições necessárias a execução dos serviços correspondente aos caminhões relacionados nos Blocos 01 e 02.</t>
  </si>
  <si>
    <t>Peças novas, paralelas para reposições necessárias a execução dos serviços correspondente aos caminhões relacionados nos Blocos 01 e 02.</t>
  </si>
  <si>
    <t>Contratação de serviços de manutenção preventiva e corretiva em Horas, correspondente aos caminhões  relacionados nos Blocos 01 e 02.</t>
  </si>
  <si>
    <t>Peças novas, originais para reposições necessárias a execução dos serviços correspondente aos caminhões  relacionados nos Blocos 01 e 02.</t>
  </si>
  <si>
    <t>Contratação de serviços de manutenção preventiva e corretiva em Horas, correspondente aos caminhões relacionados nos Blocos 01 e 02.</t>
  </si>
  <si>
    <t>Contratação de serviços de manutenção preventiva e corretiva em Horas, correspondente aos caminhões  relacionados nos Blocos 1 e 2.</t>
  </si>
  <si>
    <t>Peças novas, genuínas para reposições necessárias a execução dos serviços correspondente aos caminhões  relacionados nos Blocos 01 e 02.</t>
  </si>
  <si>
    <t>Peças novas, paralelas para reposições necessárias a execução dos serviços correspondente aos caminhões  relacionados nos Blocos 01 e 02.</t>
  </si>
  <si>
    <t>Contratação de serviços de manutenção preventiva e corretiva em Horas, correspondente as máquinas relacionadas nos Blocos 03, 04 e 05.</t>
  </si>
  <si>
    <t>Peças novas, originais para reposições necessárias a execução dos serviços correspondente as máquinas relacionadas nos Blocos 03, 04 e 05.</t>
  </si>
  <si>
    <t>Peças novas, genuínas para reposições necessárias a execução dos serviços correspondente as máquinas relacionadas nos Blocos 03, 04 e 05.</t>
  </si>
  <si>
    <t>Peças novas, paralelas para reposições necessárias a execução dos serviços correspondente as máquinas relacionadas nos Blocos 03, 04 e 05.</t>
  </si>
  <si>
    <t>Contratação de serviços de manutenção preventiva e corretiva em Horas, correspondente aos caminhões e máquinas relacionados nos Blocos 01, 02, 03, 04 e 05.</t>
  </si>
  <si>
    <t>Peças novas, originais para reposições necessárias a execução dos serviços correspondente aos caminhões e máquinas relacionados nos Blocos 01, 02, 03, 04 e 05.</t>
  </si>
  <si>
    <t>Peças novas, genuínas para reposições necessárias a execução dos serviços correspondente aos caminhões e máquinas relacionados nos Blocos 01, 02, 03, 04 e 05.</t>
  </si>
  <si>
    <t>Peças novas, paralelas para reposições necessárias a execução dos serviços correspondente aos caminhões e máquinas relacionados nos Blocos 01, 02, 03, 04 e 05.</t>
  </si>
  <si>
    <t>Valor máximo total estimado a ser gasto Lote 15</t>
  </si>
  <si>
    <t>Valor máximo total estimado a ser gasto Lote 16</t>
  </si>
  <si>
    <t>Peças novas, originais para reposições necessárias a execução dos serviços correspondente caminhões relacionados nos Blocos  01 e 02.</t>
  </si>
  <si>
    <t>Peças novas, genuínas para reposições necessárias a execução dos serviços correspondente caminhões relacionados nos Blocos  01 e 02.</t>
  </si>
  <si>
    <t>Peças novas, paralelas para reposições necessárias a execução dos serviços correspondente caminhões relacionados nos Blocos  01 e 02.</t>
  </si>
  <si>
    <t>Valor máximo total estimado a ser gasto Lote 18</t>
  </si>
  <si>
    <t>Contratação de serviços de manutenção preventiva e corretiva em Serviços de torno, correspondente aos equipamentos relacionados nos blocos 01, 02, 03, 04 e 05.</t>
  </si>
  <si>
    <t>Peças novas, originais para reposições necessárias a execução dos serviços correspondente aos equipamentos relacionados nos blocos 01, 02, 03, 04 e 05.</t>
  </si>
  <si>
    <t>Peças novas, genuínas para reposições necessárias a execução dos serviços correspondente aos equipamentos relacionados nos blocos 01, 02, 03, 04 e 05.</t>
  </si>
  <si>
    <t>Peças novas, paralelas para reposições necessárias a execução dos serviços correspondente aos equipamentos relacionados nos blocos 01, 02, 03, 04 e 05.</t>
  </si>
  <si>
    <t>Valor máximo total estimado a ser gasto Lote 19</t>
  </si>
  <si>
    <t>Contratação de serviços de manutenção preventiva e corretiva em Serviços de solda mig, correspondente aos equipamentos relacionados nos blocos 01, 02, 03, 04 e 05.</t>
  </si>
  <si>
    <t>Contratação de serviços de manutenção preventiva e corretiva em Serviços de solda elétrica, correspondente aos equipamentos relacionados nos blocos 01, 02, 03, 04 e 05.</t>
  </si>
  <si>
    <t>Contratação de serviços de manutenção preventiva e corretiva em Serviços de solda ox acetilênica, correspondente aos equipamentos relacionados nos blocos  01, 02, 03, 04 e 05.</t>
  </si>
  <si>
    <t>Contratação de serviços de manutenção preventiva e corretiva em Serviços de solda metal, correspondente aos equipamentos relacionados nos blocos  01, 02, 03, 04 e 05.</t>
  </si>
  <si>
    <t>Contratação de serviços de manutenção preventiva e corretiva em Serviços de solda estanho, correspondente aos equipamentos relacionados nos blocos  01, 02, 03, 04 e 05.</t>
  </si>
  <si>
    <t>Peças novas, originais para reposições necessárias a execução dos serviços correspondente aos equipamentos relacionados nos blocos  01, 02, 03, 04 e 05..</t>
  </si>
  <si>
    <t>Peças novas, genuínas para reposições necessárias a execução dos serviços correspondente aos equipamentos relacionados nos blocos  01, 02, 03, 04 e 05.</t>
  </si>
  <si>
    <t>Peças novas, paralelas para reposições necessárias a execução dos serviços correspondente aos equipamentos relacionados nos blocos  01, 02, 03, 04 e 05.</t>
  </si>
  <si>
    <t>Valor máximo total estimado a ser gasto Lote 20</t>
  </si>
  <si>
    <t>Peças novas, originais para reposições necessárias a execução dos serviços correspondente aos equipamentos relacionados nos  blocos 1, 02, 03, 04 e 05.</t>
  </si>
  <si>
    <t>Contratação de serviços de manutenção preventiva e corretiva em Serviços estofarias/tapeçarias, correspondente aos equipamentos relacionados nos  blocos 01, 02, 03, 04 e 05.</t>
  </si>
  <si>
    <t>Peças novas, genuínas para reposições necessárias a execução dos serviços correspondente aos equipamentos relacionados  nos  blocos 01, 02, 03, 04 e 05.</t>
  </si>
  <si>
    <t>Peças novas, paralelas para reposições necessárias a execução dos serviços correspondente aos equipamentos relacionados  nos  blocos 01, 02, 03, 04 e 05.</t>
  </si>
  <si>
    <t>Contratação de serviços de manutenção preventiva e corretiva em Serviços chapeação e pintura, correspondente aos equipamentos relacionados nos blocos 01, 02, 03, 04 e 05.</t>
  </si>
  <si>
    <t>Valor máximo total estimado a ser gasto Lote 22</t>
  </si>
  <si>
    <t>Contratação de serviços de manutenção preventiva e corretiva em Serviços Elétricos, correspondente aos equipamentos relacionados nos blocos 01, 02, 03, 04 e 05.</t>
  </si>
  <si>
    <t>Valor máximo total estimado a ser gasto Lote 23</t>
  </si>
  <si>
    <t>Contratação de serviços de manutenção preventiva e corretiva em Serviços de Usinagem e Retifica correspondente aos equipamentos relacionados nos blocos 01 e 02.</t>
  </si>
  <si>
    <t>Peças novas, originais para reposições necessárias a execução dos serviços correspondente aos equipamentos relacionados nos blocos 01 e 02.</t>
  </si>
  <si>
    <t>Peças novas, genuínas para reposições necessárias a execução dos serviços correspondente aos equipamentos relacionados nos blocos 01 e 02.</t>
  </si>
  <si>
    <t>Peças novas, paralelas para reposições necessárias a execução dos serviços correspondente aos equipamentos relacionados nos blocos 01 e 02.</t>
  </si>
  <si>
    <t>Valor máximo total estimado a ser gasto Lote 24</t>
  </si>
  <si>
    <t>Contratação de serviços de manutenção preventiva e corretiva em Serviços de Usinagem e Retifica correspondente aos equipamentos relacionados nos blocos 03, 04 e 05.</t>
  </si>
  <si>
    <t>Peças novas, originais para reposições necessárias a execução dos serviços correspondente aos equipamentos relacionados nos blocos 03, 04 e 05.</t>
  </si>
  <si>
    <t>Peças novas, genuínas para reposições necessárias a execução dos serviços correspondente aos equipamentos relacionados nos blocos 03, 04 e 05.</t>
  </si>
  <si>
    <t>Peças novas, paralelas para reposições necessárias a execução dos serviços correspondente aos equipamentos relacionados nos blocos 03, 04 e 05.</t>
  </si>
  <si>
    <t>Valor máximo total estimado a ser gasto Lote 25</t>
  </si>
  <si>
    <t>Contratação de serviços de manutenção preventiva e corretiva em Serviços de radiadores de água e óleo, correspondente aos equipamentos relacionados nos blocos 01, 02, 03, 04 e 05.</t>
  </si>
  <si>
    <t>Valor máximo total estimado a ser gasto Lote 26</t>
  </si>
  <si>
    <t>Contratação de serviços de manutenção preventiva e corretiva em Serviços de Ar Condicionado e Climatizadores, correspondente aos equipamentos relacionados nos blocos 01, 02, 03, 04 e 05.</t>
  </si>
  <si>
    <t>RAZÃO SOCIAL:</t>
  </si>
  <si>
    <t>CNPJ:</t>
  </si>
  <si>
    <t>ENDEREÇO:</t>
  </si>
  <si>
    <t xml:space="preserve">    BLOCO 01 - CAMINHÃO</t>
  </si>
  <si>
    <t>1.  </t>
  </si>
  <si>
    <t>Volks</t>
  </si>
  <si>
    <t>Caminhão Basc. Volks 26.220 6x4 Euro 3 Worker Diesel</t>
  </si>
  <si>
    <t>ATC-4977</t>
  </si>
  <si>
    <t>Consórcio Pinhais</t>
  </si>
  <si>
    <t>2.  </t>
  </si>
  <si>
    <t>Caminhão Basc.  Volks 26.220 6x4 Euro 3 Worker Diesel</t>
  </si>
  <si>
    <t>ATC-4982</t>
  </si>
  <si>
    <t>3.  </t>
  </si>
  <si>
    <t>Caminhão Basc. Volks 26.220 6x4 Euro 3  Worker Diesel</t>
  </si>
  <si>
    <t>ATC-5023</t>
  </si>
  <si>
    <t>4.  </t>
  </si>
  <si>
    <t>ATC-5038</t>
  </si>
  <si>
    <t>5.  </t>
  </si>
  <si>
    <t>ATC-5043</t>
  </si>
  <si>
    <t xml:space="preserve">     </t>
  </si>
  <si>
    <t xml:space="preserve">    BLOCO 02 - CAMINHÃO</t>
  </si>
  <si>
    <t>1.</t>
  </si>
  <si>
    <t>Caminhão Basc. 2726  6x4 Diesel</t>
  </si>
  <si>
    <t>AVK-8207</t>
  </si>
  <si>
    <t>2.</t>
  </si>
  <si>
    <t>AVK-8208</t>
  </si>
  <si>
    <t>3.</t>
  </si>
  <si>
    <t>AVK-8209</t>
  </si>
  <si>
    <t>4.</t>
  </si>
  <si>
    <t>Caminhão Iveco Vertis 90V18 4x2</t>
  </si>
  <si>
    <t>AYF-8242</t>
  </si>
  <si>
    <t>5.</t>
  </si>
  <si>
    <t>Caminhão Basc. Tector 170E22 Attack Ecoline 4x2</t>
  </si>
  <si>
    <r>
      <t xml:space="preserve"> </t>
    </r>
    <r>
      <rPr>
        <sz val="8"/>
        <color theme="1"/>
        <rFont val="Arial"/>
        <family val="2"/>
      </rPr>
      <t>BCG-9964</t>
    </r>
  </si>
  <si>
    <t xml:space="preserve">      BLOCO 03 - MOTONIVELADORA</t>
  </si>
  <si>
    <t>Case</t>
  </si>
  <si>
    <t>Motoniveladora 845B</t>
  </si>
  <si>
    <t xml:space="preserve">     BLOCO 04 – ROLO COMPACTADOR </t>
  </si>
  <si>
    <t>Rolo Compactador Vibratório CS533E</t>
  </si>
  <si>
    <t>Rolo Compactador Vibratório SD105DX</t>
  </si>
  <si>
    <t xml:space="preserve">     BLOCO 05 – ESCAVADEIRA HIDRÁULICA</t>
  </si>
  <si>
    <t>Esc. Hidráulica 312DL</t>
  </si>
  <si>
    <t>Esc. Hidráulica EC140BLC</t>
  </si>
  <si>
    <t>Peças novas, originais para reposições necessárias a execução dos serviços correspondente aos equipamentos relacionados nos Blocos 01, 02, 03, 04 e 05.</t>
  </si>
  <si>
    <t>Peças novas, genuínas para reposições necessárias a execução dos serviços correspondente aos equipamentos relacionados nos Blocos 01, 02, 03, 04 e 05.</t>
  </si>
  <si>
    <t>Peças novas, paralelas para reposições necessárias a execução dos serviços correspondente aos equipamentos relacionados nos Blocos 01, 02, 03, 04 e 05.</t>
  </si>
  <si>
    <t>Contratação de serviços de manutenção preventiva e corretiva em Horas, correspondente aos caminhões relacionados nos Blocos 01.</t>
  </si>
  <si>
    <t>Carcaça eixo anterior nova, original para reposições necessárias correspondente aos caminhões relacionados nos Blocos 01.</t>
  </si>
  <si>
    <t>Carcaça eixo anterior recondicionada para reposições necessárias a execução dos serviços correspondente aos caminhões relacionados nos Blocos 01.</t>
  </si>
  <si>
    <t>Carcaça eixo Posterior nova, original para reposições necessárias correspondente aos caminhões relacionados nos Blocos 01.</t>
  </si>
  <si>
    <t>Carcaça eixo Posterior recondicionada para reposições necessárias correspondente aos caminhões relacionados nos Blocos 01.</t>
  </si>
  <si>
    <r>
      <t>Contratação de serviços de instalação de baterias, correspondente aos equipamentos relacionados nos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Blocos 01, 02, 03, 04 e 05.</t>
    </r>
  </si>
  <si>
    <r>
      <t>Bateria nova não recondicionada 100 amperes, originais para reposições necessárias correspondente aos equipamentos relacionados nos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Blocos 01, 02, 03, 04 e 05.</t>
    </r>
  </si>
  <si>
    <r>
      <t>Bateria nova não recondicionada 158 amperes, originais para reposições necessárias correspondente aos equipamentos relacionados nos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Blocos 01, 02, 03, 04 e 05.</t>
    </r>
  </si>
  <si>
    <r>
      <t>Peças novas, originais para reposições necessárias a execução dos serviços correspondente aos equipamentos relacionados no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 01.</t>
    </r>
  </si>
  <si>
    <r>
      <t>Peças novas, genuínas para reposições necessárias a execução dos serviços correspondente aos equipamentos relacionados no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 01.</t>
    </r>
  </si>
  <si>
    <r>
      <t>Peças novas, paralelas para reposições necessárias a execução dos serviços correspondente aos equipamentos relacionados no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Bloco 01.</t>
    </r>
  </si>
  <si>
    <t>PROPOSTA DE PREÇOS - PREGÃO PRESENCIAL XX/2020 CONSÓRCIO PINHAIS</t>
  </si>
  <si>
    <t>Valor máximo total estimado a ser gasto Lote 27</t>
  </si>
  <si>
    <t>Valor máximo total estimado a ser gasto Lote 28</t>
  </si>
  <si>
    <t>LOTE 03 - PARTE MOTOR CAMINHÕES - BLOCOS 01 E 02.</t>
  </si>
  <si>
    <t>LOTE 04 – PARTE CARCAÇA EIXO CAMINHÕES</t>
  </si>
  <si>
    <t>LOTE 05 - PARTE MECÂNICA MÁQUINAS ESCAVADEIRAS HIDRAULICAS - BLOCO 05</t>
  </si>
  <si>
    <t>LOTE 06 - PARTE CAIXA CAMINHÕES - BLOCOS 01 E 02</t>
  </si>
  <si>
    <t>LOTE 07 - PARTE DIFERENCIAL CAMINHÕES - BLOCOS 01 E 02.</t>
  </si>
  <si>
    <t>LOTE 08 - PARTE EMBREAGEM CAMINHÕES  - BLOCOS 01 E 02.</t>
  </si>
  <si>
    <t>LOTE 09 - PARTE CHASSI E CARDÃ CAMINHÕES  - BLOCOS 01 E 02.</t>
  </si>
  <si>
    <t>LOTE 10 - PARTE FREIO CAMINHÕES - BLOCOS 01 E 02</t>
  </si>
  <si>
    <t>LOTE 11 - PARTE DIREÇÃO HIDRAULICA (SETOR E  BOMBA) CAMINHÕES  - BLOCOS 01 E 02</t>
  </si>
  <si>
    <t>LOTE 12 - PARTE PISTÃO HIDRAULICO E BOMBA LEVANTE CAÇAMBA CAMINHÕES - BLOCOS 01 E 02</t>
  </si>
  <si>
    <t>LOTE 13 - PARTE PISTÃO HIDRAULICO MÁQUINAS - BLOCOS 03, 04 e 05.</t>
  </si>
  <si>
    <t>LOTE 15 - PARTE SUSPENSAO E MOLEJO CAMINHÕES  - BLOCOS 01 E 02.</t>
  </si>
  <si>
    <t>LOTE 16 - PARTE COMPRESSOR DE AR CAMINHÕES - BLOCOS 01 E 02.</t>
  </si>
  <si>
    <t>LOTE 17 - PARTE BOMBA E BICOS INJETORES CONVENCIONAL CAMINHOES - BLOCOS 01 E 02.</t>
  </si>
  <si>
    <t>LOTE 18 - PARTE BOMBA E BICOS ELETRONICO CAMINHOES  - BLOCOS 01 E 02.</t>
  </si>
  <si>
    <t>LOTE 19 - TORNO</t>
  </si>
  <si>
    <t>LOTE 20 - SOLDAS</t>
  </si>
  <si>
    <t>LOTE 21 – ESTOFARIA/TAPECARIA</t>
  </si>
  <si>
    <t>LOTE 22 – CHAPEAÇÃO E PINTURA CAMINHÕES E MAQUINAS</t>
  </si>
  <si>
    <t>LOTE 23 – PARTE ELETRICA CAMINHÕES E MAQUINAS</t>
  </si>
  <si>
    <t>LOTE 24 – BATERIAS E INSTALAÇÃO CAMINHÕES E MÁQUINAS</t>
  </si>
  <si>
    <t>LOTE 25 – USINAGEM/RETIFICA CAMINHÕES</t>
  </si>
  <si>
    <t>LOTE 26 – USINAGEM/RETIFICA MAQUINAS</t>
  </si>
  <si>
    <t>LOTE 27 – RADIADORES DE ÁGUA E DE ÓLEO CAMINHÕES E MÁQUINAS</t>
  </si>
  <si>
    <t>LOTE 28 – AR CONDICIONADO E CLIMATIZADORES CAMINHÕES E MAQUINAS</t>
  </si>
  <si>
    <t>LOTE 14 - PARTE MANGUEIRA E CONEXÕES HIDRAULICAS CAMINHÕES E MÁQUINAS  - BLOCOS 01, 02, 03, 04 e 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</si>
</sst>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R$&quot;\ * #,##0.00_ ;_ &quot;R$&quot;\ * \-#,##0.00_ ;_ &quot;R$&quot;\ * &quot;-&quot;??_ ;_ @_ 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Protection="1"/>
    <xf numFmtId="0" fontId="2" fillId="0" borderId="1" xfId="0" applyFont="1" applyBorder="1" applyAlignment="1" applyProtection="1">
      <alignment horizontal="justify"/>
    </xf>
    <xf numFmtId="44" fontId="2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4" fontId="2" fillId="3" borderId="1" xfId="1" applyFont="1" applyFill="1" applyBorder="1" applyAlignment="1" applyProtection="1">
      <alignment horizontal="center" vertical="center" wrapText="1"/>
    </xf>
    <xf numFmtId="44" fontId="2" fillId="0" borderId="1" xfId="0" applyNumberFormat="1" applyFont="1" applyBorder="1" applyAlignment="1" applyProtection="1">
      <alignment horizontal="center" vertical="center" wrapText="1"/>
    </xf>
    <xf numFmtId="44" fontId="3" fillId="0" borderId="1" xfId="1" applyFont="1" applyBorder="1" applyProtection="1"/>
    <xf numFmtId="9" fontId="2" fillId="0" borderId="1" xfId="0" applyNumberFormat="1" applyFont="1" applyBorder="1" applyAlignment="1" applyProtection="1">
      <alignment horizontal="center" vertical="center" wrapText="1"/>
    </xf>
    <xf numFmtId="44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Protection="1"/>
    <xf numFmtId="44" fontId="3" fillId="0" borderId="0" xfId="1" applyFont="1" applyBorder="1" applyProtection="1"/>
    <xf numFmtId="0" fontId="2" fillId="0" borderId="0" xfId="0" applyFont="1" applyBorder="1" applyProtection="1"/>
    <xf numFmtId="44" fontId="2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9" fontId="2" fillId="0" borderId="1" xfId="0" applyNumberFormat="1" applyFont="1" applyBorder="1" applyProtection="1"/>
    <xf numFmtId="0" fontId="2" fillId="0" borderId="0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3" fillId="0" borderId="1" xfId="0" applyFont="1" applyBorder="1" applyProtection="1"/>
    <xf numFmtId="0" fontId="3" fillId="5" borderId="1" xfId="0" applyFont="1" applyFill="1" applyBorder="1" applyProtection="1"/>
    <xf numFmtId="2" fontId="2" fillId="5" borderId="1" xfId="0" applyNumberFormat="1" applyFont="1" applyFill="1" applyBorder="1" applyProtection="1"/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justify" vertical="center" wrapText="1"/>
    </xf>
    <xf numFmtId="0" fontId="7" fillId="6" borderId="1" xfId="0" applyFont="1" applyFill="1" applyBorder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justify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justify" vertical="center" wrapText="1"/>
    </xf>
    <xf numFmtId="44" fontId="2" fillId="7" borderId="1" xfId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44" fontId="2" fillId="7" borderId="1" xfId="0" applyNumberFormat="1" applyFont="1" applyFill="1" applyBorder="1" applyAlignment="1" applyProtection="1">
      <alignment horizontal="center" vertical="center" wrapText="1"/>
    </xf>
    <xf numFmtId="44" fontId="3" fillId="7" borderId="1" xfId="1" applyFont="1" applyFill="1" applyBorder="1" applyProtection="1"/>
    <xf numFmtId="0" fontId="2" fillId="7" borderId="0" xfId="0" applyFont="1" applyFill="1" applyProtection="1"/>
    <xf numFmtId="9" fontId="2" fillId="7" borderId="1" xfId="0" applyNumberFormat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Protection="1"/>
    <xf numFmtId="0" fontId="3" fillId="7" borderId="3" xfId="0" applyFont="1" applyFill="1" applyBorder="1" applyAlignment="1" applyProtection="1">
      <alignment horizontal="center" vertical="center" wrapText="1"/>
    </xf>
    <xf numFmtId="0" fontId="2" fillId="7" borderId="0" xfId="0" applyFont="1" applyFill="1" applyBorder="1" applyProtection="1"/>
    <xf numFmtId="0" fontId="3" fillId="7" borderId="0" xfId="0" applyFont="1" applyFill="1" applyBorder="1" applyAlignment="1" applyProtection="1">
      <alignment horizontal="center" vertical="center" wrapText="1"/>
    </xf>
    <xf numFmtId="44" fontId="3" fillId="7" borderId="0" xfId="1" applyFont="1" applyFill="1" applyBorder="1" applyProtection="1"/>
    <xf numFmtId="0" fontId="2" fillId="7" borderId="0" xfId="0" applyFont="1" applyFill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3" fillId="7" borderId="1" xfId="0" applyFont="1" applyFill="1" applyBorder="1" applyProtection="1"/>
    <xf numFmtId="9" fontId="2" fillId="7" borderId="1" xfId="0" applyNumberFormat="1" applyFont="1" applyFill="1" applyBorder="1" applyProtection="1"/>
    <xf numFmtId="0" fontId="6" fillId="7" borderId="0" xfId="0" applyFont="1" applyFill="1" applyProtection="1"/>
    <xf numFmtId="0" fontId="6" fillId="7" borderId="1" xfId="0" applyFont="1" applyFill="1" applyBorder="1" applyAlignment="1" applyProtection="1">
      <alignment horizontal="justify" vertical="center" wrapText="1"/>
    </xf>
    <xf numFmtId="0" fontId="6" fillId="7" borderId="1" xfId="0" applyFont="1" applyFill="1" applyBorder="1" applyAlignment="1" applyProtection="1">
      <alignment horizontal="justify"/>
    </xf>
    <xf numFmtId="44" fontId="6" fillId="7" borderId="1" xfId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44" fontId="6" fillId="7" borderId="1" xfId="0" applyNumberFormat="1" applyFont="1" applyFill="1" applyBorder="1" applyAlignment="1" applyProtection="1">
      <alignment horizontal="center" vertical="center" wrapText="1"/>
    </xf>
    <xf numFmtId="44" fontId="8" fillId="7" borderId="1" xfId="1" applyFont="1" applyFill="1" applyBorder="1" applyProtection="1"/>
    <xf numFmtId="9" fontId="6" fillId="7" borderId="1" xfId="0" applyNumberFormat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Protection="1"/>
    <xf numFmtId="0" fontId="8" fillId="7" borderId="3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Protection="1"/>
    <xf numFmtId="0" fontId="8" fillId="7" borderId="0" xfId="0" applyFont="1" applyFill="1" applyBorder="1" applyAlignment="1" applyProtection="1">
      <alignment horizontal="center" vertical="center" wrapText="1"/>
    </xf>
    <xf numFmtId="44" fontId="8" fillId="7" borderId="0" xfId="1" applyFont="1" applyFill="1" applyBorder="1" applyProtection="1"/>
    <xf numFmtId="0" fontId="6" fillId="7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center"/>
    </xf>
    <xf numFmtId="0" fontId="8" fillId="7" borderId="1" xfId="0" applyFont="1" applyFill="1" applyBorder="1" applyProtection="1"/>
    <xf numFmtId="9" fontId="6" fillId="7" borderId="1" xfId="0" applyNumberFormat="1" applyFont="1" applyFill="1" applyBorder="1" applyProtection="1"/>
    <xf numFmtId="2" fontId="6" fillId="7" borderId="1" xfId="0" applyNumberFormat="1" applyFont="1" applyFill="1" applyBorder="1" applyProtection="1"/>
    <xf numFmtId="164" fontId="2" fillId="4" borderId="1" xfId="0" applyNumberFormat="1" applyFont="1" applyFill="1" applyBorder="1" applyAlignment="1" applyProtection="1">
      <alignment horizontal="center" vertical="center" wrapText="1"/>
    </xf>
    <xf numFmtId="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</xf>
    <xf numFmtId="0" fontId="6" fillId="6" borderId="1" xfId="0" applyFont="1" applyFill="1" applyBorder="1" applyAlignment="1" applyProtection="1">
      <alignment horizontal="justify" vertical="center" wrapText="1"/>
    </xf>
    <xf numFmtId="9" fontId="6" fillId="6" borderId="1" xfId="2" applyFont="1" applyFill="1" applyBorder="1" applyAlignment="1" applyProtection="1">
      <alignment horizontal="center" vertical="center" wrapText="1"/>
      <protection locked="0"/>
    </xf>
    <xf numFmtId="10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0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6" borderId="1" xfId="2" applyNumberFormat="1" applyFont="1" applyFill="1" applyBorder="1" applyAlignment="1" applyProtection="1">
      <alignment horizontal="center" vertical="center" wrapText="1"/>
      <protection locked="0"/>
    </xf>
    <xf numFmtId="10" fontId="2" fillId="4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Border="1"/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vertical="center"/>
    </xf>
    <xf numFmtId="44" fontId="6" fillId="3" borderId="1" xfId="0" applyNumberFormat="1" applyFont="1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/>
    </xf>
    <xf numFmtId="9" fontId="2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16" fillId="0" borderId="0" xfId="0" applyFont="1" applyProtection="1"/>
    <xf numFmtId="0" fontId="6" fillId="7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justify" vertical="center" wrapText="1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</xf>
    <xf numFmtId="44" fontId="5" fillId="2" borderId="1" xfId="1" applyFont="1" applyFill="1" applyBorder="1" applyAlignment="1" applyProtection="1">
      <alignment horizontal="center"/>
    </xf>
    <xf numFmtId="0" fontId="8" fillId="7" borderId="2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549"/>
  <sheetViews>
    <sheetView tabSelected="1" topLeftCell="B393" zoomScale="130" zoomScaleNormal="130" workbookViewId="0">
      <selection activeCell="B403" sqref="B403"/>
    </sheetView>
  </sheetViews>
  <sheetFormatPr defaultColWidth="9.140625" defaultRowHeight="12.75" x14ac:dyDescent="0.2"/>
  <cols>
    <col min="1" max="1" width="9.140625" style="5"/>
    <col min="2" max="2" width="5.85546875" style="5" customWidth="1"/>
    <col min="3" max="4" width="5.42578125" style="5" customWidth="1"/>
    <col min="5" max="5" width="56.85546875" style="5" customWidth="1"/>
    <col min="6" max="6" width="13.140625" style="5" hidden="1" customWidth="1"/>
    <col min="7" max="8" width="11" style="5" hidden="1" customWidth="1"/>
    <col min="9" max="9" width="10.42578125" style="5" hidden="1" customWidth="1"/>
    <col min="10" max="10" width="11.7109375" style="5" hidden="1" customWidth="1"/>
    <col min="11" max="13" width="10.85546875" style="5" hidden="1" customWidth="1"/>
    <col min="14" max="14" width="11.5703125" style="5" bestFit="1" customWidth="1"/>
    <col min="15" max="15" width="10.85546875" style="5" bestFit="1" customWidth="1"/>
    <col min="16" max="16" width="13.140625" style="5" bestFit="1" customWidth="1"/>
    <col min="17" max="17" width="10.85546875" style="5" customWidth="1"/>
    <col min="18" max="18" width="14.7109375" style="5" bestFit="1" customWidth="1"/>
    <col min="19" max="16384" width="9.140625" style="5"/>
  </cols>
  <sheetData>
    <row r="2" spans="2:19" ht="23.25" x14ac:dyDescent="0.35">
      <c r="B2" s="119" t="s">
        <v>177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2:19" ht="23.25" x14ac:dyDescent="0.35">
      <c r="B3" s="121" t="s">
        <v>120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19" ht="23.25" x14ac:dyDescent="0.35">
      <c r="B4" s="121" t="s">
        <v>121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19" ht="23.25" x14ac:dyDescent="0.35">
      <c r="B5" s="121" t="s">
        <v>122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19" ht="23.25" x14ac:dyDescent="0.35"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8" spans="2:19" ht="20.25" customHeight="1" x14ac:dyDescent="0.2">
      <c r="B8" s="111" t="s">
        <v>55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2:19" ht="63.75" x14ac:dyDescent="0.2">
      <c r="B9" s="36" t="s">
        <v>0</v>
      </c>
      <c r="C9" s="36" t="s">
        <v>1</v>
      </c>
      <c r="D9" s="36" t="s">
        <v>45</v>
      </c>
      <c r="E9" s="36" t="s">
        <v>2</v>
      </c>
      <c r="F9" s="36" t="s">
        <v>4</v>
      </c>
      <c r="G9" s="36" t="s">
        <v>5</v>
      </c>
      <c r="H9" s="36" t="s">
        <v>4</v>
      </c>
      <c r="I9" s="36" t="s">
        <v>5</v>
      </c>
      <c r="J9" s="36" t="s">
        <v>4</v>
      </c>
      <c r="K9" s="36" t="s">
        <v>5</v>
      </c>
      <c r="L9" s="36" t="s">
        <v>4</v>
      </c>
      <c r="M9" s="36" t="s">
        <v>5</v>
      </c>
      <c r="N9" s="36" t="s">
        <v>36</v>
      </c>
      <c r="O9" s="36" t="s">
        <v>33</v>
      </c>
      <c r="P9" s="29" t="s">
        <v>35</v>
      </c>
      <c r="Q9" s="36" t="s">
        <v>37</v>
      </c>
      <c r="R9" s="6" t="s">
        <v>17</v>
      </c>
    </row>
    <row r="10" spans="2:19" ht="38.25" x14ac:dyDescent="0.2">
      <c r="B10" s="120">
        <v>1</v>
      </c>
      <c r="C10" s="36">
        <v>1</v>
      </c>
      <c r="D10" s="36">
        <v>150</v>
      </c>
      <c r="E10" s="36" t="s">
        <v>49</v>
      </c>
      <c r="F10" s="7">
        <v>145</v>
      </c>
      <c r="G10" s="8" t="s">
        <v>3</v>
      </c>
      <c r="H10" s="7">
        <v>130</v>
      </c>
      <c r="I10" s="8" t="s">
        <v>3</v>
      </c>
      <c r="J10" s="7">
        <v>120</v>
      </c>
      <c r="K10" s="8" t="s">
        <v>3</v>
      </c>
      <c r="L10" s="7">
        <v>45</v>
      </c>
      <c r="M10" s="8" t="s">
        <v>3</v>
      </c>
      <c r="N10" s="9">
        <v>72.5</v>
      </c>
      <c r="O10" s="8" t="s">
        <v>34</v>
      </c>
      <c r="P10" s="73"/>
      <c r="Q10" s="10">
        <f>N10-N10*P10</f>
        <v>72.5</v>
      </c>
      <c r="R10" s="11">
        <f>Q10*D10</f>
        <v>10875</v>
      </c>
    </row>
    <row r="11" spans="2:19" ht="33" customHeight="1" x14ac:dyDescent="0.2">
      <c r="B11" s="120"/>
      <c r="C11" s="36">
        <v>2</v>
      </c>
      <c r="D11" s="36" t="s">
        <v>46</v>
      </c>
      <c r="E11" s="36" t="s">
        <v>48</v>
      </c>
      <c r="F11" s="8" t="s">
        <v>3</v>
      </c>
      <c r="G11" s="12">
        <v>0.1</v>
      </c>
      <c r="H11" s="8" t="s">
        <v>3</v>
      </c>
      <c r="I11" s="12">
        <v>0.1</v>
      </c>
      <c r="J11" s="8" t="s">
        <v>3</v>
      </c>
      <c r="K11" s="12">
        <v>0.1</v>
      </c>
      <c r="L11" s="8" t="s">
        <v>3</v>
      </c>
      <c r="M11" s="12"/>
      <c r="N11" s="8" t="s">
        <v>3</v>
      </c>
      <c r="O11" s="34">
        <v>0.2</v>
      </c>
      <c r="P11" s="78"/>
      <c r="Q11" s="28" t="s">
        <v>3</v>
      </c>
      <c r="R11" s="11">
        <v>20000</v>
      </c>
      <c r="S11" s="24" t="str">
        <f>IF(P11&gt;=O11,"CORRETO","% ABAIXO DO MINIMO")</f>
        <v>% ABAIXO DO MINIMO</v>
      </c>
    </row>
    <row r="12" spans="2:19" ht="36" customHeight="1" x14ac:dyDescent="0.2">
      <c r="B12" s="120"/>
      <c r="C12" s="36">
        <v>3</v>
      </c>
      <c r="D12" s="36" t="s">
        <v>46</v>
      </c>
      <c r="E12" s="36" t="s">
        <v>47</v>
      </c>
      <c r="F12" s="8" t="s">
        <v>3</v>
      </c>
      <c r="G12" s="12">
        <v>0.15</v>
      </c>
      <c r="H12" s="8" t="s">
        <v>3</v>
      </c>
      <c r="I12" s="12">
        <v>0.1</v>
      </c>
      <c r="J12" s="8" t="s">
        <v>3</v>
      </c>
      <c r="K12" s="12">
        <v>0.1</v>
      </c>
      <c r="L12" s="8" t="s">
        <v>3</v>
      </c>
      <c r="M12" s="12"/>
      <c r="N12" s="8" t="s">
        <v>3</v>
      </c>
      <c r="O12" s="34">
        <v>0.1</v>
      </c>
      <c r="P12" s="78"/>
      <c r="Q12" s="28" t="s">
        <v>3</v>
      </c>
      <c r="R12" s="11">
        <v>30000</v>
      </c>
      <c r="S12" s="5" t="str">
        <f t="shared" ref="S12:S69" si="0">IF(P12&gt;=O12,"CORRETO","% ABAIXO DO MINIMO")</f>
        <v>% ABAIXO DO MINIMO</v>
      </c>
    </row>
    <row r="13" spans="2:19" ht="25.5" x14ac:dyDescent="0.2">
      <c r="B13" s="120"/>
      <c r="C13" s="36">
        <v>4</v>
      </c>
      <c r="D13" s="36" t="s">
        <v>46</v>
      </c>
      <c r="E13" s="36" t="s">
        <v>50</v>
      </c>
      <c r="F13" s="8" t="s">
        <v>3</v>
      </c>
      <c r="G13" s="12">
        <v>0.3</v>
      </c>
      <c r="H13" s="8" t="s">
        <v>3</v>
      </c>
      <c r="I13" s="12">
        <v>0.04</v>
      </c>
      <c r="J13" s="8" t="s">
        <v>3</v>
      </c>
      <c r="K13" s="12">
        <v>0.05</v>
      </c>
      <c r="L13" s="8" t="s">
        <v>3</v>
      </c>
      <c r="M13" s="12"/>
      <c r="N13" s="8" t="s">
        <v>3</v>
      </c>
      <c r="O13" s="34">
        <v>0.1</v>
      </c>
      <c r="P13" s="78"/>
      <c r="Q13" s="28" t="s">
        <v>3</v>
      </c>
      <c r="R13" s="11">
        <v>35000</v>
      </c>
      <c r="S13" s="5" t="str">
        <f t="shared" si="0"/>
        <v>% ABAIXO DO MINIMO</v>
      </c>
    </row>
    <row r="14" spans="2:19" x14ac:dyDescent="0.2">
      <c r="B14" s="37"/>
      <c r="C14" s="112" t="s">
        <v>18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4"/>
      <c r="P14" s="35"/>
      <c r="Q14" s="35"/>
      <c r="R14" s="11">
        <f>SUM(R10:R13)</f>
        <v>95875</v>
      </c>
    </row>
    <row r="16" spans="2:19" x14ac:dyDescent="0.2">
      <c r="C16" s="19"/>
      <c r="D16" s="19"/>
      <c r="E16" s="20" t="s">
        <v>38</v>
      </c>
      <c r="O16" s="25" t="s">
        <v>43</v>
      </c>
      <c r="P16" s="25" t="s">
        <v>44</v>
      </c>
    </row>
    <row r="17" spans="2:19" x14ac:dyDescent="0.2">
      <c r="B17" s="19"/>
      <c r="C17" s="19"/>
      <c r="D17" s="19"/>
      <c r="E17" s="20" t="s">
        <v>39</v>
      </c>
      <c r="O17" s="21">
        <f>SUM(P11+P12+P13)/3</f>
        <v>0</v>
      </c>
      <c r="P17" s="21">
        <f>P10</f>
        <v>0</v>
      </c>
    </row>
    <row r="18" spans="2:19" x14ac:dyDescent="0.2">
      <c r="B18" s="19"/>
      <c r="C18" s="19"/>
      <c r="D18" s="19"/>
      <c r="E18" s="20" t="s">
        <v>40</v>
      </c>
      <c r="O18" s="26" t="s">
        <v>42</v>
      </c>
      <c r="P18" s="27">
        <f>0.6*O17+0.4*P17</f>
        <v>0</v>
      </c>
    </row>
    <row r="19" spans="2:19" x14ac:dyDescent="0.2">
      <c r="B19" s="19"/>
      <c r="C19" s="19"/>
      <c r="D19" s="19"/>
      <c r="E19" s="20" t="s">
        <v>41</v>
      </c>
    </row>
    <row r="21" spans="2:19" ht="21" customHeight="1" x14ac:dyDescent="0.2">
      <c r="B21" s="111" t="s">
        <v>56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</row>
    <row r="22" spans="2:19" ht="63.75" x14ac:dyDescent="0.2">
      <c r="B22" s="36" t="s">
        <v>0</v>
      </c>
      <c r="C22" s="36" t="s">
        <v>1</v>
      </c>
      <c r="D22" s="36" t="s">
        <v>45</v>
      </c>
      <c r="E22" s="36" t="s">
        <v>2</v>
      </c>
      <c r="F22" s="36" t="s">
        <v>4</v>
      </c>
      <c r="G22" s="36" t="s">
        <v>5</v>
      </c>
      <c r="H22" s="36" t="s">
        <v>4</v>
      </c>
      <c r="I22" s="36" t="s">
        <v>5</v>
      </c>
      <c r="J22" s="36" t="s">
        <v>4</v>
      </c>
      <c r="K22" s="36" t="s">
        <v>5</v>
      </c>
      <c r="L22" s="36" t="s">
        <v>4</v>
      </c>
      <c r="M22" s="36" t="s">
        <v>5</v>
      </c>
      <c r="N22" s="36" t="s">
        <v>4</v>
      </c>
      <c r="O22" s="36" t="s">
        <v>33</v>
      </c>
      <c r="P22" s="29" t="s">
        <v>35</v>
      </c>
      <c r="Q22" s="36" t="s">
        <v>37</v>
      </c>
      <c r="R22" s="6" t="s">
        <v>17</v>
      </c>
    </row>
    <row r="23" spans="2:19" ht="38.25" x14ac:dyDescent="0.2">
      <c r="B23" s="109">
        <v>2</v>
      </c>
      <c r="C23" s="36">
        <v>1</v>
      </c>
      <c r="D23" s="36">
        <v>150</v>
      </c>
      <c r="E23" s="36" t="s">
        <v>51</v>
      </c>
      <c r="F23" s="7">
        <v>145</v>
      </c>
      <c r="G23" s="8" t="s">
        <v>3</v>
      </c>
      <c r="H23" s="7">
        <v>130</v>
      </c>
      <c r="I23" s="8" t="s">
        <v>3</v>
      </c>
      <c r="J23" s="7">
        <v>120</v>
      </c>
      <c r="K23" s="8" t="s">
        <v>3</v>
      </c>
      <c r="L23" s="7">
        <v>45</v>
      </c>
      <c r="M23" s="8" t="s">
        <v>3</v>
      </c>
      <c r="N23" s="9">
        <v>90</v>
      </c>
      <c r="O23" s="8" t="s">
        <v>34</v>
      </c>
      <c r="P23" s="74"/>
      <c r="Q23" s="10">
        <f>N23-N23*P23</f>
        <v>90</v>
      </c>
      <c r="R23" s="11">
        <f>Q23*D23</f>
        <v>13500</v>
      </c>
    </row>
    <row r="24" spans="2:19" ht="25.5" x14ac:dyDescent="0.2">
      <c r="B24" s="109"/>
      <c r="C24" s="36">
        <v>2</v>
      </c>
      <c r="D24" s="36" t="s">
        <v>46</v>
      </c>
      <c r="E24" s="36" t="s">
        <v>52</v>
      </c>
      <c r="F24" s="8" t="s">
        <v>3</v>
      </c>
      <c r="G24" s="12">
        <v>0.1</v>
      </c>
      <c r="H24" s="8" t="s">
        <v>3</v>
      </c>
      <c r="I24" s="12">
        <v>0.1</v>
      </c>
      <c r="J24" s="8" t="s">
        <v>3</v>
      </c>
      <c r="K24" s="12">
        <v>0.1</v>
      </c>
      <c r="L24" s="8" t="s">
        <v>3</v>
      </c>
      <c r="M24" s="12"/>
      <c r="N24" s="8" t="s">
        <v>3</v>
      </c>
      <c r="O24" s="34">
        <v>0.18</v>
      </c>
      <c r="P24" s="78"/>
      <c r="Q24" s="28" t="s">
        <v>3</v>
      </c>
      <c r="R24" s="11">
        <v>60000</v>
      </c>
      <c r="S24" s="5" t="str">
        <f t="shared" si="0"/>
        <v>% ABAIXO DO MINIMO</v>
      </c>
    </row>
    <row r="25" spans="2:19" ht="25.5" x14ac:dyDescent="0.2">
      <c r="B25" s="109"/>
      <c r="C25" s="36">
        <v>3</v>
      </c>
      <c r="D25" s="36" t="s">
        <v>46</v>
      </c>
      <c r="E25" s="36" t="s">
        <v>53</v>
      </c>
      <c r="F25" s="8" t="s">
        <v>3</v>
      </c>
      <c r="G25" s="12">
        <v>0.15</v>
      </c>
      <c r="H25" s="8" t="s">
        <v>3</v>
      </c>
      <c r="I25" s="12">
        <v>0.1</v>
      </c>
      <c r="J25" s="8" t="s">
        <v>3</v>
      </c>
      <c r="K25" s="12">
        <v>0.1</v>
      </c>
      <c r="L25" s="8" t="s">
        <v>3</v>
      </c>
      <c r="M25" s="12"/>
      <c r="N25" s="8" t="s">
        <v>3</v>
      </c>
      <c r="O25" s="34">
        <v>0.18</v>
      </c>
      <c r="P25" s="78"/>
      <c r="Q25" s="28" t="s">
        <v>3</v>
      </c>
      <c r="R25" s="11">
        <v>40000</v>
      </c>
      <c r="S25" s="5" t="str">
        <f t="shared" si="0"/>
        <v>% ABAIXO DO MINIMO</v>
      </c>
    </row>
    <row r="26" spans="2:19" ht="25.5" x14ac:dyDescent="0.2">
      <c r="B26" s="109"/>
      <c r="C26" s="36">
        <v>4</v>
      </c>
      <c r="D26" s="36" t="s">
        <v>46</v>
      </c>
      <c r="E26" s="36" t="s">
        <v>54</v>
      </c>
      <c r="F26" s="8" t="s">
        <v>3</v>
      </c>
      <c r="G26" s="12">
        <v>0.3</v>
      </c>
      <c r="H26" s="8" t="s">
        <v>3</v>
      </c>
      <c r="I26" s="12">
        <v>0.04</v>
      </c>
      <c r="J26" s="8" t="s">
        <v>3</v>
      </c>
      <c r="K26" s="12">
        <v>0.05</v>
      </c>
      <c r="L26" s="8" t="s">
        <v>3</v>
      </c>
      <c r="M26" s="12"/>
      <c r="N26" s="8" t="s">
        <v>3</v>
      </c>
      <c r="O26" s="34">
        <v>0.04</v>
      </c>
      <c r="P26" s="78"/>
      <c r="Q26" s="28" t="s">
        <v>3</v>
      </c>
      <c r="R26" s="11">
        <v>35000</v>
      </c>
      <c r="S26" s="5" t="str">
        <f t="shared" si="0"/>
        <v>% ABAIXO DO MINIMO</v>
      </c>
    </row>
    <row r="27" spans="2:19" ht="12.75" customHeight="1" x14ac:dyDescent="0.2">
      <c r="B27" s="36"/>
      <c r="C27" s="112" t="s">
        <v>19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4"/>
      <c r="P27" s="35"/>
      <c r="Q27" s="35"/>
      <c r="R27" s="11">
        <f>SUM(R23:R26)</f>
        <v>148500</v>
      </c>
    </row>
    <row r="28" spans="2:19" ht="12.75" customHeight="1" x14ac:dyDescent="0.2"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15"/>
    </row>
    <row r="29" spans="2:19" ht="12.75" customHeight="1" x14ac:dyDescent="0.2">
      <c r="C29" s="19"/>
      <c r="D29" s="19"/>
      <c r="E29" s="20" t="s">
        <v>38</v>
      </c>
      <c r="O29" s="25" t="s">
        <v>43</v>
      </c>
      <c r="P29" s="25" t="s">
        <v>44</v>
      </c>
    </row>
    <row r="30" spans="2:19" ht="12.75" customHeight="1" x14ac:dyDescent="0.2">
      <c r="B30" s="19"/>
      <c r="C30" s="19"/>
      <c r="D30" s="19"/>
      <c r="E30" s="20" t="s">
        <v>39</v>
      </c>
      <c r="O30" s="21">
        <f>SUM(P24+P25+P26)/3</f>
        <v>0</v>
      </c>
      <c r="P30" s="21">
        <f>P23</f>
        <v>0</v>
      </c>
    </row>
    <row r="31" spans="2:19" ht="12.75" customHeight="1" x14ac:dyDescent="0.2">
      <c r="B31" s="19"/>
      <c r="C31" s="19"/>
      <c r="D31" s="19"/>
      <c r="E31" s="20" t="s">
        <v>40</v>
      </c>
      <c r="O31" s="26" t="s">
        <v>42</v>
      </c>
      <c r="P31" s="27">
        <f>0.6*O30+0.4*P30</f>
        <v>0</v>
      </c>
    </row>
    <row r="32" spans="2:19" ht="12.75" customHeight="1" x14ac:dyDescent="0.2">
      <c r="B32" s="19"/>
      <c r="C32" s="19"/>
      <c r="D32" s="19"/>
      <c r="E32" s="20" t="s">
        <v>41</v>
      </c>
    </row>
    <row r="33" spans="2:19" x14ac:dyDescent="0.2">
      <c r="B33" s="19"/>
      <c r="C33" s="19"/>
      <c r="D33" s="19"/>
      <c r="E33" s="19"/>
    </row>
    <row r="34" spans="2:19" x14ac:dyDescent="0.2">
      <c r="B34" s="111" t="s">
        <v>180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</row>
    <row r="35" spans="2:19" ht="63.75" x14ac:dyDescent="0.2">
      <c r="B35" s="36" t="s">
        <v>0</v>
      </c>
      <c r="C35" s="36" t="s">
        <v>1</v>
      </c>
      <c r="D35" s="36" t="s">
        <v>45</v>
      </c>
      <c r="E35" s="36" t="s">
        <v>2</v>
      </c>
      <c r="F35" s="36" t="s">
        <v>4</v>
      </c>
      <c r="G35" s="36" t="s">
        <v>5</v>
      </c>
      <c r="H35" s="36" t="s">
        <v>4</v>
      </c>
      <c r="I35" s="36" t="s">
        <v>5</v>
      </c>
      <c r="J35" s="36" t="s">
        <v>4</v>
      </c>
      <c r="K35" s="36" t="s">
        <v>5</v>
      </c>
      <c r="L35" s="36" t="s">
        <v>4</v>
      </c>
      <c r="M35" s="36" t="s">
        <v>5</v>
      </c>
      <c r="N35" s="36" t="s">
        <v>4</v>
      </c>
      <c r="O35" s="36" t="s">
        <v>33</v>
      </c>
      <c r="P35" s="29" t="s">
        <v>35</v>
      </c>
      <c r="Q35" s="36" t="s">
        <v>37</v>
      </c>
      <c r="R35" s="6" t="s">
        <v>17</v>
      </c>
    </row>
    <row r="36" spans="2:19" ht="38.25" x14ac:dyDescent="0.2">
      <c r="B36" s="109">
        <v>3</v>
      </c>
      <c r="C36" s="36">
        <v>1</v>
      </c>
      <c r="D36" s="36">
        <v>120</v>
      </c>
      <c r="E36" s="36" t="s">
        <v>61</v>
      </c>
      <c r="F36" s="7">
        <v>145</v>
      </c>
      <c r="G36" s="8" t="s">
        <v>3</v>
      </c>
      <c r="H36" s="7">
        <v>130</v>
      </c>
      <c r="I36" s="8" t="s">
        <v>3</v>
      </c>
      <c r="J36" s="7">
        <v>120</v>
      </c>
      <c r="K36" s="8" t="s">
        <v>3</v>
      </c>
      <c r="L36" s="7">
        <v>45</v>
      </c>
      <c r="M36" s="8" t="s">
        <v>3</v>
      </c>
      <c r="N36" s="13">
        <v>130</v>
      </c>
      <c r="O36" s="8" t="s">
        <v>34</v>
      </c>
      <c r="P36" s="74"/>
      <c r="Q36" s="10">
        <f>N36-N36*P36</f>
        <v>130</v>
      </c>
      <c r="R36" s="11">
        <f>Q36*D36</f>
        <v>15600</v>
      </c>
    </row>
    <row r="37" spans="2:19" ht="38.25" x14ac:dyDescent="0.2">
      <c r="B37" s="109"/>
      <c r="C37" s="36">
        <v>2</v>
      </c>
      <c r="D37" s="36" t="s">
        <v>46</v>
      </c>
      <c r="E37" s="36" t="s">
        <v>62</v>
      </c>
      <c r="F37" s="8" t="s">
        <v>3</v>
      </c>
      <c r="G37" s="12">
        <v>0.1</v>
      </c>
      <c r="H37" s="8" t="s">
        <v>3</v>
      </c>
      <c r="I37" s="12">
        <v>0.1</v>
      </c>
      <c r="J37" s="8" t="s">
        <v>3</v>
      </c>
      <c r="K37" s="12">
        <v>0.1</v>
      </c>
      <c r="L37" s="8" t="s">
        <v>3</v>
      </c>
      <c r="M37" s="12"/>
      <c r="N37" s="8" t="s">
        <v>3</v>
      </c>
      <c r="O37" s="34">
        <v>0.25</v>
      </c>
      <c r="P37" s="78"/>
      <c r="Q37" s="28" t="s">
        <v>3</v>
      </c>
      <c r="R37" s="11">
        <v>30000</v>
      </c>
      <c r="S37" s="5" t="str">
        <f>IF(P37&gt;=O37,"CORRETO","% ABAIXO DO MINIMO")</f>
        <v>% ABAIXO DO MINIMO</v>
      </c>
    </row>
    <row r="38" spans="2:19" ht="38.25" x14ac:dyDescent="0.2">
      <c r="B38" s="109"/>
      <c r="C38" s="36">
        <v>3</v>
      </c>
      <c r="D38" s="36" t="s">
        <v>46</v>
      </c>
      <c r="E38" s="36" t="s">
        <v>63</v>
      </c>
      <c r="F38" s="8" t="s">
        <v>3</v>
      </c>
      <c r="G38" s="12">
        <v>0.15</v>
      </c>
      <c r="H38" s="8" t="s">
        <v>3</v>
      </c>
      <c r="I38" s="12">
        <v>0.1</v>
      </c>
      <c r="J38" s="8" t="s">
        <v>3</v>
      </c>
      <c r="K38" s="12">
        <v>0.1</v>
      </c>
      <c r="L38" s="8" t="s">
        <v>3</v>
      </c>
      <c r="M38" s="12"/>
      <c r="N38" s="8" t="s">
        <v>3</v>
      </c>
      <c r="O38" s="34">
        <v>0.25</v>
      </c>
      <c r="P38" s="78"/>
      <c r="Q38" s="28" t="s">
        <v>3</v>
      </c>
      <c r="R38" s="11">
        <v>30000</v>
      </c>
      <c r="S38" s="5" t="str">
        <f>IF(P38&gt;=O38,"CORRETO","% ABAIXO DO MINIMO")</f>
        <v>% ABAIXO DO MINIMO</v>
      </c>
    </row>
    <row r="39" spans="2:19" ht="38.25" x14ac:dyDescent="0.2">
      <c r="B39" s="109"/>
      <c r="C39" s="36">
        <v>4</v>
      </c>
      <c r="D39" s="36" t="s">
        <v>46</v>
      </c>
      <c r="E39" s="36" t="s">
        <v>64</v>
      </c>
      <c r="F39" s="8" t="s">
        <v>3</v>
      </c>
      <c r="G39" s="12">
        <v>0.3</v>
      </c>
      <c r="H39" s="8" t="s">
        <v>3</v>
      </c>
      <c r="I39" s="12">
        <v>0.04</v>
      </c>
      <c r="J39" s="8" t="s">
        <v>3</v>
      </c>
      <c r="K39" s="12">
        <v>0.05</v>
      </c>
      <c r="L39" s="8" t="s">
        <v>3</v>
      </c>
      <c r="M39" s="12"/>
      <c r="N39" s="8" t="s">
        <v>3</v>
      </c>
      <c r="O39" s="34">
        <v>0.03</v>
      </c>
      <c r="P39" s="78"/>
      <c r="Q39" s="28" t="s">
        <v>3</v>
      </c>
      <c r="R39" s="11">
        <v>30000</v>
      </c>
      <c r="S39" s="5" t="str">
        <f>IF(P39&gt;=O39,"CORRETO","% ABAIXO DO MINIMO")</f>
        <v>% ABAIXO DO MINIMO</v>
      </c>
    </row>
    <row r="40" spans="2:19" x14ac:dyDescent="0.2">
      <c r="B40" s="14"/>
      <c r="C40" s="112" t="s">
        <v>20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4"/>
      <c r="P40" s="35"/>
      <c r="Q40" s="35"/>
      <c r="R40" s="11">
        <f>SUM(R36:R39)</f>
        <v>105600</v>
      </c>
    </row>
    <row r="41" spans="2:19" x14ac:dyDescent="0.2">
      <c r="B41" s="16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15"/>
    </row>
    <row r="42" spans="2:19" x14ac:dyDescent="0.2">
      <c r="C42" s="19"/>
      <c r="D42" s="19"/>
      <c r="E42" s="20" t="s">
        <v>38</v>
      </c>
      <c r="O42" s="25" t="s">
        <v>43</v>
      </c>
      <c r="P42" s="25" t="s">
        <v>44</v>
      </c>
    </row>
    <row r="43" spans="2:19" x14ac:dyDescent="0.2">
      <c r="B43" s="19"/>
      <c r="C43" s="19"/>
      <c r="D43" s="19"/>
      <c r="E43" s="20" t="s">
        <v>39</v>
      </c>
      <c r="O43" s="21">
        <f>SUM(P37+P38+P39)/3</f>
        <v>0</v>
      </c>
      <c r="P43" s="21">
        <f>P36</f>
        <v>0</v>
      </c>
    </row>
    <row r="44" spans="2:19" x14ac:dyDescent="0.2">
      <c r="B44" s="19"/>
      <c r="C44" s="19"/>
      <c r="D44" s="19"/>
      <c r="E44" s="20" t="s">
        <v>40</v>
      </c>
      <c r="O44" s="26" t="s">
        <v>42</v>
      </c>
      <c r="P44" s="27">
        <f>0.6*O43+0.4*P43</f>
        <v>0</v>
      </c>
    </row>
    <row r="45" spans="2:19" x14ac:dyDescent="0.2">
      <c r="B45" s="19"/>
      <c r="C45" s="19"/>
      <c r="D45" s="19"/>
      <c r="E45" s="20" t="s">
        <v>41</v>
      </c>
    </row>
    <row r="46" spans="2:19" x14ac:dyDescent="0.2">
      <c r="B46" s="19"/>
      <c r="C46" s="19"/>
      <c r="D46" s="19"/>
      <c r="E46" s="30"/>
    </row>
    <row r="47" spans="2:19" x14ac:dyDescent="0.2">
      <c r="B47" s="111" t="s">
        <v>181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</row>
    <row r="48" spans="2:19" ht="64.5" thickBot="1" x14ac:dyDescent="0.25">
      <c r="B48" s="83" t="s">
        <v>0</v>
      </c>
      <c r="C48" s="83" t="s">
        <v>1</v>
      </c>
      <c r="D48" s="83" t="s">
        <v>45</v>
      </c>
      <c r="E48" s="83" t="s">
        <v>2</v>
      </c>
      <c r="F48" s="83" t="s">
        <v>4</v>
      </c>
      <c r="G48" s="83" t="s">
        <v>5</v>
      </c>
      <c r="H48" s="83" t="s">
        <v>4</v>
      </c>
      <c r="I48" s="83" t="s">
        <v>5</v>
      </c>
      <c r="J48" s="83"/>
      <c r="K48" s="83"/>
      <c r="L48" s="83"/>
      <c r="M48" s="83"/>
      <c r="N48" s="83" t="s">
        <v>4</v>
      </c>
      <c r="O48" s="83" t="s">
        <v>33</v>
      </c>
      <c r="P48" s="29" t="s">
        <v>35</v>
      </c>
      <c r="Q48" s="83" t="s">
        <v>37</v>
      </c>
      <c r="R48" s="6" t="s">
        <v>17</v>
      </c>
    </row>
    <row r="49" spans="2:19" ht="39" thickBot="1" x14ac:dyDescent="0.25">
      <c r="B49" s="109">
        <v>4</v>
      </c>
      <c r="C49" s="83">
        <v>1</v>
      </c>
      <c r="D49" s="83">
        <v>100</v>
      </c>
      <c r="E49" s="103" t="s">
        <v>166</v>
      </c>
      <c r="F49" s="7">
        <v>85</v>
      </c>
      <c r="G49" s="8" t="s">
        <v>3</v>
      </c>
      <c r="H49" s="7">
        <v>80</v>
      </c>
      <c r="I49" s="8" t="s">
        <v>3</v>
      </c>
      <c r="J49" s="7"/>
      <c r="K49" s="8"/>
      <c r="L49" s="8"/>
      <c r="M49" s="8"/>
      <c r="N49" s="17">
        <v>115</v>
      </c>
      <c r="O49" s="8" t="s">
        <v>34</v>
      </c>
      <c r="P49" s="74"/>
      <c r="Q49" s="10">
        <f>N49-N49*P49</f>
        <v>115</v>
      </c>
      <c r="R49" s="11">
        <f>Q49*D49</f>
        <v>11500</v>
      </c>
    </row>
    <row r="50" spans="2:19" ht="26.25" thickBot="1" x14ac:dyDescent="0.25">
      <c r="B50" s="109"/>
      <c r="C50" s="83">
        <v>2</v>
      </c>
      <c r="D50" s="83" t="s">
        <v>46</v>
      </c>
      <c r="E50" s="103" t="s">
        <v>167</v>
      </c>
      <c r="F50" s="8" t="s">
        <v>3</v>
      </c>
      <c r="G50" s="12">
        <v>0.1</v>
      </c>
      <c r="H50" s="8" t="s">
        <v>3</v>
      </c>
      <c r="I50" s="12">
        <v>0.1</v>
      </c>
      <c r="J50" s="8"/>
      <c r="K50" s="12"/>
      <c r="L50" s="12"/>
      <c r="M50" s="12"/>
      <c r="N50" s="8" t="s">
        <v>3</v>
      </c>
      <c r="O50" s="72">
        <v>0.05</v>
      </c>
      <c r="P50" s="78"/>
      <c r="Q50" s="28" t="s">
        <v>3</v>
      </c>
      <c r="R50" s="11">
        <v>42000</v>
      </c>
      <c r="S50" s="5" t="str">
        <f t="shared" ref="S50:S56" si="1">IF(P50&gt;=O50,"CORRETO","% ABAIXO DO MINIMO")</f>
        <v>% ABAIXO DO MINIMO</v>
      </c>
    </row>
    <row r="51" spans="2:19" ht="39" thickBot="1" x14ac:dyDescent="0.25">
      <c r="B51" s="109"/>
      <c r="C51" s="83">
        <v>3</v>
      </c>
      <c r="D51" s="83" t="s">
        <v>46</v>
      </c>
      <c r="E51" s="103" t="s">
        <v>168</v>
      </c>
      <c r="F51" s="8" t="s">
        <v>3</v>
      </c>
      <c r="G51" s="12">
        <v>0.1</v>
      </c>
      <c r="H51" s="8" t="s">
        <v>3</v>
      </c>
      <c r="I51" s="12">
        <v>0.1</v>
      </c>
      <c r="J51" s="8"/>
      <c r="K51" s="12"/>
      <c r="L51" s="12"/>
      <c r="M51" s="12"/>
      <c r="N51" s="8" t="s">
        <v>3</v>
      </c>
      <c r="O51" s="72">
        <v>0.05</v>
      </c>
      <c r="P51" s="78"/>
      <c r="Q51" s="28" t="s">
        <v>3</v>
      </c>
      <c r="R51" s="11">
        <v>21000</v>
      </c>
      <c r="S51" s="5" t="str">
        <f t="shared" ref="S51:S53" si="2">IF(P51&gt;=O51,"CORRETO","% ABAIXO DO MINIMO")</f>
        <v>% ABAIXO DO MINIMO</v>
      </c>
    </row>
    <row r="52" spans="2:19" ht="26.25" thickBot="1" x14ac:dyDescent="0.25">
      <c r="B52" s="109"/>
      <c r="C52" s="83">
        <v>4</v>
      </c>
      <c r="D52" s="83"/>
      <c r="E52" s="103" t="s">
        <v>169</v>
      </c>
      <c r="F52" s="8"/>
      <c r="G52" s="12"/>
      <c r="H52" s="8"/>
      <c r="I52" s="12"/>
      <c r="J52" s="8"/>
      <c r="K52" s="12"/>
      <c r="L52" s="12"/>
      <c r="M52" s="12"/>
      <c r="N52" s="8" t="s">
        <v>3</v>
      </c>
      <c r="O52" s="72">
        <v>0.05</v>
      </c>
      <c r="P52" s="78"/>
      <c r="Q52" s="28" t="s">
        <v>3</v>
      </c>
      <c r="R52" s="11">
        <v>75000</v>
      </c>
      <c r="S52" s="5" t="str">
        <f t="shared" si="2"/>
        <v>% ABAIXO DO MINIMO</v>
      </c>
    </row>
    <row r="53" spans="2:19" ht="26.25" thickBot="1" x14ac:dyDescent="0.25">
      <c r="B53" s="109"/>
      <c r="C53" s="83">
        <v>5</v>
      </c>
      <c r="D53" s="83"/>
      <c r="E53" s="103" t="s">
        <v>170</v>
      </c>
      <c r="F53" s="8"/>
      <c r="G53" s="12"/>
      <c r="H53" s="8"/>
      <c r="I53" s="12"/>
      <c r="J53" s="8"/>
      <c r="K53" s="12"/>
      <c r="L53" s="12"/>
      <c r="M53" s="12"/>
      <c r="N53" s="8" t="s">
        <v>3</v>
      </c>
      <c r="O53" s="72">
        <v>0.05</v>
      </c>
      <c r="P53" s="78"/>
      <c r="Q53" s="8" t="s">
        <v>3</v>
      </c>
      <c r="R53" s="11">
        <v>53000</v>
      </c>
      <c r="S53" s="5" t="str">
        <f t="shared" si="2"/>
        <v>% ABAIXO DO MINIMO</v>
      </c>
    </row>
    <row r="54" spans="2:19" ht="39" thickBot="1" x14ac:dyDescent="0.25">
      <c r="B54" s="109"/>
      <c r="C54" s="83">
        <v>6</v>
      </c>
      <c r="D54" s="83"/>
      <c r="E54" s="103" t="s">
        <v>174</v>
      </c>
      <c r="F54" s="8"/>
      <c r="G54" s="12"/>
      <c r="H54" s="8"/>
      <c r="I54" s="12"/>
      <c r="J54" s="8"/>
      <c r="K54" s="12"/>
      <c r="L54" s="12"/>
      <c r="M54" s="12"/>
      <c r="N54" s="8" t="s">
        <v>3</v>
      </c>
      <c r="O54" s="72">
        <v>0.15</v>
      </c>
      <c r="P54" s="78"/>
      <c r="Q54" s="8" t="s">
        <v>3</v>
      </c>
      <c r="R54" s="11">
        <v>5000</v>
      </c>
      <c r="S54" s="5" t="str">
        <f t="shared" ref="S54" si="3">IF(P54&gt;=O54,"CORRETO","% ABAIXO DO MINIMO")</f>
        <v>% ABAIXO DO MINIMO</v>
      </c>
    </row>
    <row r="55" spans="2:19" ht="39" thickBot="1" x14ac:dyDescent="0.25">
      <c r="B55" s="109"/>
      <c r="C55" s="83">
        <v>7</v>
      </c>
      <c r="D55" s="83"/>
      <c r="E55" s="103" t="s">
        <v>175</v>
      </c>
      <c r="F55" s="8"/>
      <c r="G55" s="12"/>
      <c r="H55" s="8"/>
      <c r="I55" s="12"/>
      <c r="J55" s="8"/>
      <c r="K55" s="12"/>
      <c r="L55" s="12"/>
      <c r="M55" s="12"/>
      <c r="N55" s="8" t="s">
        <v>3</v>
      </c>
      <c r="O55" s="72">
        <v>0.1</v>
      </c>
      <c r="P55" s="78"/>
      <c r="Q55" s="28" t="s">
        <v>3</v>
      </c>
      <c r="R55" s="11">
        <v>5000</v>
      </c>
      <c r="S55" s="5" t="str">
        <f t="shared" si="1"/>
        <v>% ABAIXO DO MINIMO</v>
      </c>
    </row>
    <row r="56" spans="2:19" ht="39" thickBot="1" x14ac:dyDescent="0.25">
      <c r="B56" s="109"/>
      <c r="C56" s="83">
        <v>8</v>
      </c>
      <c r="D56" s="83" t="s">
        <v>46</v>
      </c>
      <c r="E56" s="103" t="s">
        <v>176</v>
      </c>
      <c r="F56" s="8" t="s">
        <v>3</v>
      </c>
      <c r="G56" s="12">
        <v>0.03</v>
      </c>
      <c r="H56" s="8" t="s">
        <v>3</v>
      </c>
      <c r="I56" s="12">
        <v>0.05</v>
      </c>
      <c r="J56" s="8"/>
      <c r="K56" s="12"/>
      <c r="L56" s="12"/>
      <c r="M56" s="12"/>
      <c r="N56" s="8" t="s">
        <v>3</v>
      </c>
      <c r="O56" s="72">
        <v>0.03</v>
      </c>
      <c r="P56" s="78"/>
      <c r="Q56" s="28" t="s">
        <v>3</v>
      </c>
      <c r="R56" s="11">
        <v>5000</v>
      </c>
      <c r="S56" s="5" t="str">
        <f t="shared" si="1"/>
        <v>% ABAIXO DO MINIMO</v>
      </c>
    </row>
    <row r="57" spans="2:19" x14ac:dyDescent="0.2">
      <c r="B57" s="14"/>
      <c r="C57" s="112" t="s">
        <v>21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4"/>
      <c r="P57" s="82"/>
      <c r="Q57" s="82"/>
      <c r="R57" s="11">
        <f>SUM(R49:R56)</f>
        <v>217500</v>
      </c>
    </row>
    <row r="58" spans="2:19" x14ac:dyDescent="0.2">
      <c r="B58" s="16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5"/>
    </row>
    <row r="59" spans="2:19" x14ac:dyDescent="0.2">
      <c r="C59" s="19"/>
      <c r="D59" s="19"/>
      <c r="E59" s="20" t="s">
        <v>38</v>
      </c>
      <c r="O59" s="25" t="s">
        <v>43</v>
      </c>
      <c r="P59" s="25" t="s">
        <v>44</v>
      </c>
    </row>
    <row r="60" spans="2:19" x14ac:dyDescent="0.2">
      <c r="B60" s="19"/>
      <c r="C60" s="19"/>
      <c r="D60" s="19"/>
      <c r="E60" s="20" t="s">
        <v>39</v>
      </c>
      <c r="O60" s="21">
        <f>SUM(P50+P51+P56)/3</f>
        <v>0</v>
      </c>
      <c r="P60" s="21">
        <f>P49</f>
        <v>0</v>
      </c>
    </row>
    <row r="61" spans="2:19" x14ac:dyDescent="0.2">
      <c r="B61" s="19"/>
      <c r="C61" s="19"/>
      <c r="D61" s="19"/>
      <c r="E61" s="20" t="s">
        <v>40</v>
      </c>
      <c r="O61" s="26" t="s">
        <v>42</v>
      </c>
      <c r="P61" s="27">
        <f>0.6*O60+0.4*P60</f>
        <v>0</v>
      </c>
    </row>
    <row r="62" spans="2:19" x14ac:dyDescent="0.2">
      <c r="B62" s="19"/>
      <c r="C62" s="19"/>
      <c r="D62" s="19"/>
      <c r="E62" s="20" t="s">
        <v>41</v>
      </c>
    </row>
    <row r="63" spans="2:19" x14ac:dyDescent="0.2">
      <c r="B63" s="19"/>
      <c r="C63" s="19"/>
      <c r="D63" s="19"/>
      <c r="E63" s="30"/>
    </row>
    <row r="64" spans="2:19" ht="21.75" customHeight="1" x14ac:dyDescent="0.2">
      <c r="B64" s="111" t="s">
        <v>182</v>
      </c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</row>
    <row r="65" spans="2:19" ht="63.75" x14ac:dyDescent="0.2">
      <c r="B65" s="36" t="s">
        <v>0</v>
      </c>
      <c r="C65" s="36" t="s">
        <v>1</v>
      </c>
      <c r="D65" s="36" t="s">
        <v>45</v>
      </c>
      <c r="E65" s="36" t="s">
        <v>2</v>
      </c>
      <c r="F65" s="36" t="s">
        <v>4</v>
      </c>
      <c r="G65" s="36" t="s">
        <v>5</v>
      </c>
      <c r="H65" s="36" t="s">
        <v>4</v>
      </c>
      <c r="I65" s="36" t="s">
        <v>5</v>
      </c>
      <c r="J65" s="36" t="s">
        <v>4</v>
      </c>
      <c r="K65" s="36" t="s">
        <v>5</v>
      </c>
      <c r="L65" s="36" t="s">
        <v>4</v>
      </c>
      <c r="M65" s="36" t="s">
        <v>5</v>
      </c>
      <c r="N65" s="36" t="s">
        <v>4</v>
      </c>
      <c r="O65" s="36" t="s">
        <v>33</v>
      </c>
      <c r="P65" s="29" t="s">
        <v>35</v>
      </c>
      <c r="Q65" s="36" t="s">
        <v>37</v>
      </c>
      <c r="R65" s="6" t="s">
        <v>17</v>
      </c>
    </row>
    <row r="66" spans="2:19" ht="31.5" customHeight="1" x14ac:dyDescent="0.2">
      <c r="B66" s="109">
        <v>5</v>
      </c>
      <c r="C66" s="36">
        <v>1</v>
      </c>
      <c r="D66" s="36">
        <v>100</v>
      </c>
      <c r="E66" s="36" t="s">
        <v>57</v>
      </c>
      <c r="F66" s="7">
        <v>145</v>
      </c>
      <c r="G66" s="8" t="s">
        <v>3</v>
      </c>
      <c r="H66" s="7">
        <v>130</v>
      </c>
      <c r="I66" s="8" t="s">
        <v>3</v>
      </c>
      <c r="J66" s="7">
        <v>120</v>
      </c>
      <c r="K66" s="8" t="s">
        <v>3</v>
      </c>
      <c r="L66" s="7">
        <v>55</v>
      </c>
      <c r="M66" s="8" t="s">
        <v>3</v>
      </c>
      <c r="N66" s="13">
        <v>80</v>
      </c>
      <c r="O66" s="8" t="s">
        <v>34</v>
      </c>
      <c r="P66" s="74"/>
      <c r="Q66" s="10">
        <f>N66-N66*P66</f>
        <v>80</v>
      </c>
      <c r="R66" s="11">
        <f>Q66*D66</f>
        <v>8000</v>
      </c>
    </row>
    <row r="67" spans="2:19" ht="25.5" x14ac:dyDescent="0.2">
      <c r="B67" s="109"/>
      <c r="C67" s="36">
        <v>2</v>
      </c>
      <c r="D67" s="36" t="s">
        <v>46</v>
      </c>
      <c r="E67" s="36" t="s">
        <v>58</v>
      </c>
      <c r="F67" s="8" t="s">
        <v>3</v>
      </c>
      <c r="G67" s="12">
        <v>0.1</v>
      </c>
      <c r="H67" s="8" t="s">
        <v>3</v>
      </c>
      <c r="I67" s="12">
        <v>0.1</v>
      </c>
      <c r="J67" s="8" t="s">
        <v>3</v>
      </c>
      <c r="K67" s="12">
        <v>0.1</v>
      </c>
      <c r="L67" s="8" t="s">
        <v>3</v>
      </c>
      <c r="M67" s="12"/>
      <c r="N67" s="8" t="s">
        <v>3</v>
      </c>
      <c r="O67" s="34">
        <v>0.25</v>
      </c>
      <c r="P67" s="78"/>
      <c r="Q67" s="28" t="s">
        <v>3</v>
      </c>
      <c r="R67" s="11">
        <v>20000</v>
      </c>
      <c r="S67" s="5" t="str">
        <f t="shared" si="0"/>
        <v>% ABAIXO DO MINIMO</v>
      </c>
    </row>
    <row r="68" spans="2:19" ht="25.5" x14ac:dyDescent="0.2">
      <c r="B68" s="109"/>
      <c r="C68" s="36">
        <v>3</v>
      </c>
      <c r="D68" s="36" t="s">
        <v>46</v>
      </c>
      <c r="E68" s="36" t="s">
        <v>59</v>
      </c>
      <c r="F68" s="8" t="s">
        <v>3</v>
      </c>
      <c r="G68" s="12">
        <v>0.15</v>
      </c>
      <c r="H68" s="8" t="s">
        <v>3</v>
      </c>
      <c r="I68" s="12">
        <v>0.1</v>
      </c>
      <c r="J68" s="8" t="s">
        <v>3</v>
      </c>
      <c r="K68" s="12">
        <v>0.1</v>
      </c>
      <c r="L68" s="8" t="s">
        <v>3</v>
      </c>
      <c r="M68" s="12"/>
      <c r="N68" s="8" t="s">
        <v>3</v>
      </c>
      <c r="O68" s="34">
        <v>0.18</v>
      </c>
      <c r="P68" s="78"/>
      <c r="Q68" s="28" t="s">
        <v>3</v>
      </c>
      <c r="R68" s="11">
        <v>20000</v>
      </c>
      <c r="S68" s="5" t="str">
        <f t="shared" si="0"/>
        <v>% ABAIXO DO MINIMO</v>
      </c>
    </row>
    <row r="69" spans="2:19" ht="25.5" x14ac:dyDescent="0.2">
      <c r="B69" s="109"/>
      <c r="C69" s="36">
        <v>4</v>
      </c>
      <c r="D69" s="36" t="s">
        <v>46</v>
      </c>
      <c r="E69" s="36" t="s">
        <v>60</v>
      </c>
      <c r="F69" s="8" t="s">
        <v>3</v>
      </c>
      <c r="G69" s="12">
        <v>0.3</v>
      </c>
      <c r="H69" s="8" t="s">
        <v>3</v>
      </c>
      <c r="I69" s="12">
        <v>0.04</v>
      </c>
      <c r="J69" s="8" t="s">
        <v>3</v>
      </c>
      <c r="K69" s="12">
        <v>0.05</v>
      </c>
      <c r="L69" s="8" t="s">
        <v>3</v>
      </c>
      <c r="M69" s="12"/>
      <c r="N69" s="8" t="s">
        <v>3</v>
      </c>
      <c r="O69" s="34">
        <v>0.04</v>
      </c>
      <c r="P69" s="78"/>
      <c r="Q69" s="28" t="s">
        <v>3</v>
      </c>
      <c r="R69" s="11">
        <v>20000</v>
      </c>
      <c r="S69" s="5" t="str">
        <f t="shared" si="0"/>
        <v>% ABAIXO DO MINIMO</v>
      </c>
    </row>
    <row r="70" spans="2:19" x14ac:dyDescent="0.2">
      <c r="B70" s="14"/>
      <c r="C70" s="112" t="s">
        <v>22</v>
      </c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4"/>
      <c r="P70" s="35"/>
      <c r="Q70" s="35"/>
      <c r="R70" s="11">
        <f>SUM(R66:R69)</f>
        <v>68000</v>
      </c>
    </row>
    <row r="71" spans="2:19" x14ac:dyDescent="0.2">
      <c r="B71" s="16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15"/>
    </row>
    <row r="72" spans="2:19" x14ac:dyDescent="0.2">
      <c r="C72" s="19"/>
      <c r="D72" s="19"/>
      <c r="E72" s="20" t="s">
        <v>38</v>
      </c>
      <c r="O72" s="25" t="s">
        <v>43</v>
      </c>
      <c r="P72" s="25" t="s">
        <v>44</v>
      </c>
    </row>
    <row r="73" spans="2:19" x14ac:dyDescent="0.2">
      <c r="B73" s="19"/>
      <c r="C73" s="19"/>
      <c r="D73" s="19"/>
      <c r="E73" s="20" t="s">
        <v>39</v>
      </c>
      <c r="O73" s="21">
        <f>SUM(P67+P68+P69)/3</f>
        <v>0</v>
      </c>
      <c r="P73" s="21">
        <f>P66</f>
        <v>0</v>
      </c>
    </row>
    <row r="74" spans="2:19" x14ac:dyDescent="0.2">
      <c r="B74" s="19"/>
      <c r="C74" s="19"/>
      <c r="D74" s="19"/>
      <c r="E74" s="20" t="s">
        <v>40</v>
      </c>
      <c r="O74" s="26" t="s">
        <v>42</v>
      </c>
      <c r="P74" s="27">
        <f>0.6*O73+0.4*P73</f>
        <v>0</v>
      </c>
    </row>
    <row r="75" spans="2:19" x14ac:dyDescent="0.2">
      <c r="B75" s="19"/>
      <c r="C75" s="19"/>
      <c r="D75" s="19"/>
      <c r="E75" s="20" t="s">
        <v>41</v>
      </c>
    </row>
    <row r="76" spans="2:19" x14ac:dyDescent="0.2">
      <c r="B76" s="19"/>
      <c r="C76" s="19"/>
      <c r="D76" s="19"/>
      <c r="E76" s="19"/>
    </row>
    <row r="77" spans="2:19" ht="15" customHeight="1" x14ac:dyDescent="0.2">
      <c r="B77" s="111" t="s">
        <v>183</v>
      </c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</row>
    <row r="78" spans="2:19" ht="63.75" x14ac:dyDescent="0.2">
      <c r="B78" s="36" t="s">
        <v>0</v>
      </c>
      <c r="C78" s="36" t="s">
        <v>1</v>
      </c>
      <c r="D78" s="36" t="s">
        <v>45</v>
      </c>
      <c r="E78" s="36" t="s">
        <v>2</v>
      </c>
      <c r="F78" s="36" t="s">
        <v>4</v>
      </c>
      <c r="G78" s="36" t="s">
        <v>5</v>
      </c>
      <c r="H78" s="36" t="s">
        <v>4</v>
      </c>
      <c r="I78" s="36" t="s">
        <v>5</v>
      </c>
      <c r="J78" s="36"/>
      <c r="K78" s="36"/>
      <c r="L78" s="36"/>
      <c r="M78" s="36"/>
      <c r="N78" s="36" t="s">
        <v>4</v>
      </c>
      <c r="O78" s="36" t="s">
        <v>33</v>
      </c>
      <c r="P78" s="29" t="s">
        <v>35</v>
      </c>
      <c r="Q78" s="36" t="s">
        <v>37</v>
      </c>
      <c r="R78" s="6" t="s">
        <v>17</v>
      </c>
    </row>
    <row r="79" spans="2:19" ht="38.25" x14ac:dyDescent="0.2">
      <c r="B79" s="109">
        <v>6</v>
      </c>
      <c r="C79" s="36">
        <v>1</v>
      </c>
      <c r="D79" s="36">
        <v>100</v>
      </c>
      <c r="E79" s="36" t="s">
        <v>65</v>
      </c>
      <c r="F79" s="7">
        <v>110</v>
      </c>
      <c r="G79" s="8" t="s">
        <v>3</v>
      </c>
      <c r="H79" s="7">
        <v>100</v>
      </c>
      <c r="I79" s="8" t="s">
        <v>3</v>
      </c>
      <c r="J79" s="7"/>
      <c r="K79" s="8"/>
      <c r="L79" s="8"/>
      <c r="M79" s="8"/>
      <c r="N79" s="13">
        <v>130</v>
      </c>
      <c r="O79" s="8" t="s">
        <v>34</v>
      </c>
      <c r="P79" s="74"/>
      <c r="Q79" s="10">
        <f>N79-N79*P79</f>
        <v>130</v>
      </c>
      <c r="R79" s="11">
        <f>Q79*D79</f>
        <v>13000</v>
      </c>
    </row>
    <row r="80" spans="2:19" ht="38.25" x14ac:dyDescent="0.2">
      <c r="B80" s="109"/>
      <c r="C80" s="36">
        <v>2</v>
      </c>
      <c r="D80" s="36" t="s">
        <v>46</v>
      </c>
      <c r="E80" s="36" t="s">
        <v>66</v>
      </c>
      <c r="F80" s="8" t="s">
        <v>3</v>
      </c>
      <c r="G80" s="12">
        <v>0.1</v>
      </c>
      <c r="H80" s="8" t="s">
        <v>3</v>
      </c>
      <c r="I80" s="12">
        <v>0.1</v>
      </c>
      <c r="J80" s="8"/>
      <c r="K80" s="12"/>
      <c r="L80" s="12"/>
      <c r="M80" s="12"/>
      <c r="N80" s="8" t="s">
        <v>3</v>
      </c>
      <c r="O80" s="34">
        <v>0.25</v>
      </c>
      <c r="P80" s="78"/>
      <c r="Q80" s="28" t="s">
        <v>3</v>
      </c>
      <c r="R80" s="11">
        <v>15000</v>
      </c>
      <c r="S80" s="5" t="str">
        <f t="shared" ref="S80:S123" si="4">IF(P80&gt;=O80,"CORRETO","% ABAIXO DO MINIMO")</f>
        <v>% ABAIXO DO MINIMO</v>
      </c>
    </row>
    <row r="81" spans="2:19" ht="38.25" x14ac:dyDescent="0.2">
      <c r="B81" s="109"/>
      <c r="C81" s="36">
        <v>3</v>
      </c>
      <c r="D81" s="36" t="s">
        <v>46</v>
      </c>
      <c r="E81" s="36" t="s">
        <v>63</v>
      </c>
      <c r="F81" s="8" t="s">
        <v>3</v>
      </c>
      <c r="G81" s="12">
        <v>0.1</v>
      </c>
      <c r="H81" s="8" t="s">
        <v>3</v>
      </c>
      <c r="I81" s="12">
        <v>0.1</v>
      </c>
      <c r="J81" s="8"/>
      <c r="K81" s="12"/>
      <c r="L81" s="12"/>
      <c r="M81" s="12"/>
      <c r="N81" s="8" t="s">
        <v>3</v>
      </c>
      <c r="O81" s="34">
        <v>0.25</v>
      </c>
      <c r="P81" s="78"/>
      <c r="Q81" s="28" t="s">
        <v>3</v>
      </c>
      <c r="R81" s="11">
        <v>10000</v>
      </c>
      <c r="S81" s="5" t="str">
        <f t="shared" si="4"/>
        <v>% ABAIXO DO MINIMO</v>
      </c>
    </row>
    <row r="82" spans="2:19" ht="38.25" x14ac:dyDescent="0.2">
      <c r="B82" s="109"/>
      <c r="C82" s="36">
        <v>4</v>
      </c>
      <c r="D82" s="36" t="s">
        <v>46</v>
      </c>
      <c r="E82" s="36" t="s">
        <v>64</v>
      </c>
      <c r="F82" s="8" t="s">
        <v>3</v>
      </c>
      <c r="G82" s="12">
        <v>0.03</v>
      </c>
      <c r="H82" s="8" t="s">
        <v>3</v>
      </c>
      <c r="I82" s="12">
        <v>0.05</v>
      </c>
      <c r="J82" s="8"/>
      <c r="K82" s="12"/>
      <c r="L82" s="12"/>
      <c r="M82" s="12"/>
      <c r="N82" s="8" t="s">
        <v>3</v>
      </c>
      <c r="O82" s="34">
        <v>0.03</v>
      </c>
      <c r="P82" s="78"/>
      <c r="Q82" s="28" t="s">
        <v>3</v>
      </c>
      <c r="R82" s="11">
        <v>10000</v>
      </c>
      <c r="S82" s="5" t="str">
        <f t="shared" si="4"/>
        <v>% ABAIXO DO MINIMO</v>
      </c>
    </row>
    <row r="83" spans="2:19" x14ac:dyDescent="0.2">
      <c r="B83" s="14"/>
      <c r="C83" s="112" t="s">
        <v>23</v>
      </c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4"/>
      <c r="P83" s="35"/>
      <c r="Q83" s="35"/>
      <c r="R83" s="11">
        <f>SUM(R79:R82)</f>
        <v>48000</v>
      </c>
    </row>
    <row r="84" spans="2:19" x14ac:dyDescent="0.2">
      <c r="B84" s="16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15"/>
    </row>
    <row r="85" spans="2:19" x14ac:dyDescent="0.2">
      <c r="C85" s="19"/>
      <c r="D85" s="19"/>
      <c r="E85" s="20" t="s">
        <v>38</v>
      </c>
      <c r="O85" s="25" t="s">
        <v>43</v>
      </c>
      <c r="P85" s="25" t="s">
        <v>44</v>
      </c>
    </row>
    <row r="86" spans="2:19" x14ac:dyDescent="0.2">
      <c r="B86" s="19"/>
      <c r="C86" s="19"/>
      <c r="D86" s="19"/>
      <c r="E86" s="20" t="s">
        <v>39</v>
      </c>
      <c r="O86" s="21">
        <f>SUM(P80+P81+P82)/3</f>
        <v>0</v>
      </c>
      <c r="P86" s="21">
        <f>P79</f>
        <v>0</v>
      </c>
    </row>
    <row r="87" spans="2:19" x14ac:dyDescent="0.2">
      <c r="B87" s="19"/>
      <c r="C87" s="19"/>
      <c r="D87" s="19"/>
      <c r="E87" s="20" t="s">
        <v>40</v>
      </c>
      <c r="O87" s="26" t="s">
        <v>42</v>
      </c>
      <c r="P87" s="27">
        <f>0.6*O86+0.4*P86</f>
        <v>0</v>
      </c>
    </row>
    <row r="88" spans="2:19" x14ac:dyDescent="0.2">
      <c r="B88" s="19"/>
      <c r="C88" s="19"/>
      <c r="D88" s="19"/>
      <c r="E88" s="20" t="s">
        <v>41</v>
      </c>
    </row>
    <row r="90" spans="2:19" ht="21.75" customHeight="1" x14ac:dyDescent="0.2">
      <c r="B90" s="111" t="s">
        <v>184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</row>
    <row r="91" spans="2:19" ht="63.75" x14ac:dyDescent="0.2">
      <c r="B91" s="36" t="s">
        <v>0</v>
      </c>
      <c r="C91" s="36" t="s">
        <v>1</v>
      </c>
      <c r="D91" s="36" t="s">
        <v>45</v>
      </c>
      <c r="E91" s="36" t="s">
        <v>2</v>
      </c>
      <c r="F91" s="36" t="s">
        <v>4</v>
      </c>
      <c r="G91" s="36" t="s">
        <v>5</v>
      </c>
      <c r="H91" s="36" t="s">
        <v>4</v>
      </c>
      <c r="I91" s="36" t="s">
        <v>5</v>
      </c>
      <c r="J91" s="36"/>
      <c r="K91" s="36"/>
      <c r="L91" s="36"/>
      <c r="M91" s="36"/>
      <c r="N91" s="36" t="s">
        <v>4</v>
      </c>
      <c r="O91" s="36" t="s">
        <v>33</v>
      </c>
      <c r="P91" s="29" t="s">
        <v>35</v>
      </c>
      <c r="Q91" s="36" t="s">
        <v>37</v>
      </c>
      <c r="R91" s="6" t="s">
        <v>17</v>
      </c>
    </row>
    <row r="92" spans="2:19" ht="38.25" x14ac:dyDescent="0.2">
      <c r="B92" s="109">
        <v>7</v>
      </c>
      <c r="C92" s="36">
        <v>1</v>
      </c>
      <c r="D92" s="36">
        <v>100</v>
      </c>
      <c r="E92" s="36" t="s">
        <v>67</v>
      </c>
      <c r="F92" s="7">
        <v>110</v>
      </c>
      <c r="G92" s="8" t="s">
        <v>3</v>
      </c>
      <c r="H92" s="7">
        <v>100</v>
      </c>
      <c r="I92" s="8" t="s">
        <v>3</v>
      </c>
      <c r="J92" s="7"/>
      <c r="K92" s="8"/>
      <c r="L92" s="8"/>
      <c r="M92" s="8"/>
      <c r="N92" s="13">
        <v>130</v>
      </c>
      <c r="O92" s="8" t="s">
        <v>34</v>
      </c>
      <c r="P92" s="74"/>
      <c r="Q92" s="10">
        <f>N92-N92*P92</f>
        <v>130</v>
      </c>
      <c r="R92" s="11">
        <f>Q92*D92</f>
        <v>13000</v>
      </c>
    </row>
    <row r="93" spans="2:19" ht="38.25" x14ac:dyDescent="0.2">
      <c r="B93" s="109"/>
      <c r="C93" s="36">
        <v>2</v>
      </c>
      <c r="D93" s="36" t="s">
        <v>46</v>
      </c>
      <c r="E93" s="36" t="s">
        <v>62</v>
      </c>
      <c r="F93" s="8" t="s">
        <v>3</v>
      </c>
      <c r="G93" s="12">
        <v>0.1</v>
      </c>
      <c r="H93" s="8" t="s">
        <v>3</v>
      </c>
      <c r="I93" s="12">
        <v>0.1</v>
      </c>
      <c r="J93" s="8"/>
      <c r="K93" s="12"/>
      <c r="L93" s="12"/>
      <c r="M93" s="12"/>
      <c r="N93" s="8" t="s">
        <v>3</v>
      </c>
      <c r="O93" s="34">
        <v>0.25</v>
      </c>
      <c r="P93" s="78"/>
      <c r="Q93" s="28" t="s">
        <v>3</v>
      </c>
      <c r="R93" s="11">
        <v>10000</v>
      </c>
      <c r="S93" s="5" t="str">
        <f t="shared" si="4"/>
        <v>% ABAIXO DO MINIMO</v>
      </c>
    </row>
    <row r="94" spans="2:19" ht="38.25" x14ac:dyDescent="0.2">
      <c r="B94" s="109"/>
      <c r="C94" s="36">
        <v>3</v>
      </c>
      <c r="D94" s="36" t="s">
        <v>46</v>
      </c>
      <c r="E94" s="36" t="s">
        <v>63</v>
      </c>
      <c r="F94" s="8" t="s">
        <v>3</v>
      </c>
      <c r="G94" s="12">
        <v>0.1</v>
      </c>
      <c r="H94" s="8" t="s">
        <v>3</v>
      </c>
      <c r="I94" s="12">
        <v>0.1</v>
      </c>
      <c r="J94" s="8"/>
      <c r="K94" s="12"/>
      <c r="L94" s="12"/>
      <c r="M94" s="12"/>
      <c r="N94" s="8" t="s">
        <v>3</v>
      </c>
      <c r="O94" s="34">
        <v>0.25</v>
      </c>
      <c r="P94" s="78"/>
      <c r="Q94" s="28" t="s">
        <v>3</v>
      </c>
      <c r="R94" s="11">
        <v>10000</v>
      </c>
      <c r="S94" s="5" t="str">
        <f t="shared" si="4"/>
        <v>% ABAIXO DO MINIMO</v>
      </c>
    </row>
    <row r="95" spans="2:19" ht="38.25" x14ac:dyDescent="0.2">
      <c r="B95" s="109"/>
      <c r="C95" s="36">
        <v>4</v>
      </c>
      <c r="D95" s="36" t="s">
        <v>46</v>
      </c>
      <c r="E95" s="36" t="s">
        <v>64</v>
      </c>
      <c r="F95" s="8" t="s">
        <v>3</v>
      </c>
      <c r="G95" s="12">
        <v>0.03</v>
      </c>
      <c r="H95" s="8" t="s">
        <v>3</v>
      </c>
      <c r="I95" s="12">
        <v>0.05</v>
      </c>
      <c r="J95" s="8"/>
      <c r="K95" s="12"/>
      <c r="L95" s="12"/>
      <c r="M95" s="12"/>
      <c r="N95" s="8" t="s">
        <v>3</v>
      </c>
      <c r="O95" s="34">
        <v>0.03</v>
      </c>
      <c r="P95" s="78"/>
      <c r="Q95" s="28" t="s">
        <v>3</v>
      </c>
      <c r="R95" s="11">
        <v>10000</v>
      </c>
      <c r="S95" s="5" t="str">
        <f t="shared" si="4"/>
        <v>% ABAIXO DO MINIMO</v>
      </c>
    </row>
    <row r="96" spans="2:19" ht="12.75" customHeight="1" x14ac:dyDescent="0.2">
      <c r="B96" s="14"/>
      <c r="C96" s="112" t="s">
        <v>24</v>
      </c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4"/>
      <c r="P96" s="35"/>
      <c r="Q96" s="35"/>
      <c r="R96" s="11">
        <f>SUM(R92:R95)</f>
        <v>43000</v>
      </c>
    </row>
    <row r="97" spans="2:19" ht="12.75" customHeight="1" x14ac:dyDescent="0.2">
      <c r="B97" s="16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15"/>
    </row>
    <row r="98" spans="2:19" ht="12.75" customHeight="1" x14ac:dyDescent="0.2">
      <c r="C98" s="19"/>
      <c r="D98" s="19"/>
      <c r="E98" s="20" t="s">
        <v>38</v>
      </c>
      <c r="O98" s="25" t="s">
        <v>43</v>
      </c>
      <c r="P98" s="25" t="s">
        <v>44</v>
      </c>
    </row>
    <row r="99" spans="2:19" ht="12.75" customHeight="1" x14ac:dyDescent="0.2">
      <c r="B99" s="19"/>
      <c r="C99" s="19"/>
      <c r="D99" s="19"/>
      <c r="E99" s="20" t="s">
        <v>39</v>
      </c>
      <c r="O99" s="21">
        <f>SUM(P93+P94+P95)/3</f>
        <v>0</v>
      </c>
      <c r="P99" s="21">
        <f>P92</f>
        <v>0</v>
      </c>
    </row>
    <row r="100" spans="2:19" ht="12.75" customHeight="1" x14ac:dyDescent="0.2">
      <c r="B100" s="19"/>
      <c r="C100" s="19"/>
      <c r="D100" s="19"/>
      <c r="E100" s="20" t="s">
        <v>40</v>
      </c>
      <c r="O100" s="26" t="s">
        <v>42</v>
      </c>
      <c r="P100" s="27">
        <f>0.6*O99+0.4*P99</f>
        <v>0</v>
      </c>
    </row>
    <row r="101" spans="2:19" ht="12.75" customHeight="1" x14ac:dyDescent="0.2">
      <c r="B101" s="19"/>
      <c r="C101" s="19"/>
      <c r="D101" s="19"/>
      <c r="E101" s="20" t="s">
        <v>41</v>
      </c>
    </row>
    <row r="102" spans="2:19" ht="12.75" customHeight="1" x14ac:dyDescent="0.2">
      <c r="B102" s="19"/>
      <c r="C102" s="19"/>
      <c r="D102" s="19"/>
      <c r="E102" s="30"/>
    </row>
    <row r="104" spans="2:19" ht="15" customHeight="1" x14ac:dyDescent="0.2">
      <c r="B104" s="111" t="s">
        <v>185</v>
      </c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</row>
    <row r="105" spans="2:19" ht="63.75" x14ac:dyDescent="0.2">
      <c r="B105" s="36" t="s">
        <v>0</v>
      </c>
      <c r="C105" s="36" t="s">
        <v>1</v>
      </c>
      <c r="D105" s="36" t="s">
        <v>45</v>
      </c>
      <c r="E105" s="36" t="s">
        <v>2</v>
      </c>
      <c r="F105" s="36" t="s">
        <v>4</v>
      </c>
      <c r="G105" s="36" t="s">
        <v>5</v>
      </c>
      <c r="H105" s="36" t="s">
        <v>4</v>
      </c>
      <c r="I105" s="36" t="s">
        <v>5</v>
      </c>
      <c r="J105" s="36"/>
      <c r="K105" s="36"/>
      <c r="L105" s="36"/>
      <c r="M105" s="36"/>
      <c r="N105" s="36" t="s">
        <v>4</v>
      </c>
      <c r="O105" s="36" t="s">
        <v>33</v>
      </c>
      <c r="P105" s="29" t="s">
        <v>35</v>
      </c>
      <c r="Q105" s="36" t="s">
        <v>37</v>
      </c>
      <c r="R105" s="6" t="s">
        <v>17</v>
      </c>
    </row>
    <row r="106" spans="2:19" ht="38.25" x14ac:dyDescent="0.2">
      <c r="B106" s="109">
        <v>8</v>
      </c>
      <c r="C106" s="36">
        <v>1</v>
      </c>
      <c r="D106" s="36">
        <v>100</v>
      </c>
      <c r="E106" s="36" t="s">
        <v>67</v>
      </c>
      <c r="F106" s="7">
        <v>110</v>
      </c>
      <c r="G106" s="8" t="s">
        <v>3</v>
      </c>
      <c r="H106" s="7">
        <v>100</v>
      </c>
      <c r="I106" s="8" t="s">
        <v>3</v>
      </c>
      <c r="J106" s="7"/>
      <c r="K106" s="8"/>
      <c r="L106" s="8"/>
      <c r="M106" s="8"/>
      <c r="N106" s="13">
        <v>130</v>
      </c>
      <c r="O106" s="8" t="s">
        <v>34</v>
      </c>
      <c r="P106" s="74"/>
      <c r="Q106" s="10">
        <f>N106-N106*P106</f>
        <v>130</v>
      </c>
      <c r="R106" s="11">
        <f>Q106*D106</f>
        <v>13000</v>
      </c>
    </row>
    <row r="107" spans="2:19" ht="38.25" x14ac:dyDescent="0.2">
      <c r="B107" s="109"/>
      <c r="C107" s="36">
        <v>2</v>
      </c>
      <c r="D107" s="36" t="s">
        <v>46</v>
      </c>
      <c r="E107" s="36" t="s">
        <v>62</v>
      </c>
      <c r="F107" s="8" t="s">
        <v>3</v>
      </c>
      <c r="G107" s="12">
        <v>0.1</v>
      </c>
      <c r="H107" s="8" t="s">
        <v>3</v>
      </c>
      <c r="I107" s="12">
        <v>0.1</v>
      </c>
      <c r="J107" s="8"/>
      <c r="K107" s="12"/>
      <c r="L107" s="12"/>
      <c r="M107" s="12"/>
      <c r="N107" s="8" t="s">
        <v>3</v>
      </c>
      <c r="O107" s="34">
        <v>0.25</v>
      </c>
      <c r="P107" s="78"/>
      <c r="Q107" s="28" t="s">
        <v>3</v>
      </c>
      <c r="R107" s="11">
        <v>10000</v>
      </c>
      <c r="S107" s="5" t="str">
        <f t="shared" si="4"/>
        <v>% ABAIXO DO MINIMO</v>
      </c>
    </row>
    <row r="108" spans="2:19" ht="38.25" x14ac:dyDescent="0.2">
      <c r="B108" s="109"/>
      <c r="C108" s="36">
        <v>3</v>
      </c>
      <c r="D108" s="36" t="s">
        <v>46</v>
      </c>
      <c r="E108" s="36" t="s">
        <v>63</v>
      </c>
      <c r="F108" s="8" t="s">
        <v>3</v>
      </c>
      <c r="G108" s="12">
        <v>0.1</v>
      </c>
      <c r="H108" s="8" t="s">
        <v>3</v>
      </c>
      <c r="I108" s="12">
        <v>0.1</v>
      </c>
      <c r="J108" s="8"/>
      <c r="K108" s="12"/>
      <c r="L108" s="12"/>
      <c r="M108" s="12"/>
      <c r="N108" s="8" t="s">
        <v>3</v>
      </c>
      <c r="O108" s="34">
        <v>0.25</v>
      </c>
      <c r="P108" s="78"/>
      <c r="Q108" s="28" t="s">
        <v>3</v>
      </c>
      <c r="R108" s="11">
        <v>10000</v>
      </c>
      <c r="S108" s="5" t="str">
        <f t="shared" si="4"/>
        <v>% ABAIXO DO MINIMO</v>
      </c>
    </row>
    <row r="109" spans="2:19" ht="38.25" x14ac:dyDescent="0.2">
      <c r="B109" s="109"/>
      <c r="C109" s="36">
        <v>4</v>
      </c>
      <c r="D109" s="36" t="s">
        <v>46</v>
      </c>
      <c r="E109" s="36" t="s">
        <v>64</v>
      </c>
      <c r="F109" s="8" t="s">
        <v>3</v>
      </c>
      <c r="G109" s="12">
        <v>0.03</v>
      </c>
      <c r="H109" s="8" t="s">
        <v>3</v>
      </c>
      <c r="I109" s="12">
        <v>0.05</v>
      </c>
      <c r="J109" s="8"/>
      <c r="K109" s="12"/>
      <c r="L109" s="12"/>
      <c r="M109" s="12"/>
      <c r="N109" s="8" t="s">
        <v>3</v>
      </c>
      <c r="O109" s="34">
        <v>0.03</v>
      </c>
      <c r="P109" s="78"/>
      <c r="Q109" s="28" t="s">
        <v>3</v>
      </c>
      <c r="R109" s="11">
        <v>10000</v>
      </c>
      <c r="S109" s="5" t="str">
        <f t="shared" si="4"/>
        <v>% ABAIXO DO MINIMO</v>
      </c>
    </row>
    <row r="110" spans="2:19" ht="12.75" customHeight="1" x14ac:dyDescent="0.2">
      <c r="B110" s="14"/>
      <c r="C110" s="112" t="s">
        <v>25</v>
      </c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4"/>
      <c r="P110" s="35"/>
      <c r="Q110" s="35"/>
      <c r="R110" s="11">
        <f>SUM(R106:R109)</f>
        <v>43000</v>
      </c>
    </row>
    <row r="111" spans="2:19" ht="12.75" customHeight="1" x14ac:dyDescent="0.2">
      <c r="B111" s="16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15"/>
    </row>
    <row r="112" spans="2:19" ht="12.75" customHeight="1" x14ac:dyDescent="0.2">
      <c r="C112" s="19"/>
      <c r="D112" s="19"/>
      <c r="E112" s="20" t="s">
        <v>38</v>
      </c>
      <c r="O112" s="25" t="s">
        <v>43</v>
      </c>
      <c r="P112" s="25" t="s">
        <v>44</v>
      </c>
    </row>
    <row r="113" spans="2:19" ht="12.75" customHeight="1" x14ac:dyDescent="0.2">
      <c r="B113" s="19"/>
      <c r="C113" s="19"/>
      <c r="D113" s="19"/>
      <c r="E113" s="20" t="s">
        <v>39</v>
      </c>
      <c r="O113" s="21">
        <f>SUM(P107+P108+P109)/3</f>
        <v>0</v>
      </c>
      <c r="P113" s="21">
        <f>P106</f>
        <v>0</v>
      </c>
    </row>
    <row r="114" spans="2:19" ht="12.75" customHeight="1" x14ac:dyDescent="0.2">
      <c r="B114" s="19"/>
      <c r="C114" s="19"/>
      <c r="D114" s="19"/>
      <c r="E114" s="20" t="s">
        <v>40</v>
      </c>
      <c r="O114" s="26" t="s">
        <v>42</v>
      </c>
      <c r="P114" s="27">
        <f>0.6*O113+0.4*P113</f>
        <v>0</v>
      </c>
    </row>
    <row r="115" spans="2:19" ht="12.75" customHeight="1" x14ac:dyDescent="0.2">
      <c r="B115" s="19"/>
      <c r="C115" s="19"/>
      <c r="D115" s="19"/>
      <c r="E115" s="20" t="s">
        <v>41</v>
      </c>
    </row>
    <row r="116" spans="2:19" x14ac:dyDescent="0.2">
      <c r="B116" s="19"/>
      <c r="C116" s="19"/>
      <c r="D116" s="19"/>
      <c r="E116" s="19"/>
    </row>
    <row r="118" spans="2:19" ht="15" customHeight="1" x14ac:dyDescent="0.2">
      <c r="B118" s="111" t="s">
        <v>186</v>
      </c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</row>
    <row r="119" spans="2:19" ht="63.75" x14ac:dyDescent="0.2">
      <c r="B119" s="36" t="s">
        <v>0</v>
      </c>
      <c r="C119" s="36" t="s">
        <v>1</v>
      </c>
      <c r="D119" s="36" t="s">
        <v>45</v>
      </c>
      <c r="E119" s="36" t="s">
        <v>2</v>
      </c>
      <c r="F119" s="36" t="s">
        <v>4</v>
      </c>
      <c r="G119" s="36" t="s">
        <v>5</v>
      </c>
      <c r="H119" s="36" t="s">
        <v>4</v>
      </c>
      <c r="I119" s="36" t="s">
        <v>5</v>
      </c>
      <c r="J119" s="36" t="s">
        <v>4</v>
      </c>
      <c r="K119" s="36" t="s">
        <v>5</v>
      </c>
      <c r="L119" s="36"/>
      <c r="M119" s="36"/>
      <c r="N119" s="36" t="s">
        <v>4</v>
      </c>
      <c r="O119" s="36" t="s">
        <v>33</v>
      </c>
      <c r="P119" s="29" t="s">
        <v>35</v>
      </c>
      <c r="Q119" s="36" t="s">
        <v>37</v>
      </c>
      <c r="R119" s="6" t="s">
        <v>17</v>
      </c>
    </row>
    <row r="120" spans="2:19" ht="38.25" x14ac:dyDescent="0.2">
      <c r="B120" s="109">
        <v>9</v>
      </c>
      <c r="C120" s="36">
        <v>1</v>
      </c>
      <c r="D120" s="36">
        <v>100</v>
      </c>
      <c r="E120" s="36" t="s">
        <v>67</v>
      </c>
      <c r="F120" s="7">
        <v>105</v>
      </c>
      <c r="G120" s="8" t="s">
        <v>3</v>
      </c>
      <c r="H120" s="7">
        <v>100</v>
      </c>
      <c r="I120" s="8" t="s">
        <v>3</v>
      </c>
      <c r="J120" s="7">
        <v>45</v>
      </c>
      <c r="K120" s="8" t="s">
        <v>3</v>
      </c>
      <c r="L120" s="8"/>
      <c r="M120" s="8"/>
      <c r="N120" s="13">
        <v>97.2</v>
      </c>
      <c r="O120" s="8" t="s">
        <v>34</v>
      </c>
      <c r="P120" s="74"/>
      <c r="Q120" s="10">
        <f>N120-N120*P120</f>
        <v>97.2</v>
      </c>
      <c r="R120" s="11">
        <f>Q120*D120</f>
        <v>9720</v>
      </c>
    </row>
    <row r="121" spans="2:19" ht="38.25" x14ac:dyDescent="0.2">
      <c r="B121" s="109"/>
      <c r="C121" s="36">
        <v>2</v>
      </c>
      <c r="D121" s="36" t="s">
        <v>46</v>
      </c>
      <c r="E121" s="36" t="s">
        <v>62</v>
      </c>
      <c r="F121" s="8" t="s">
        <v>3</v>
      </c>
      <c r="G121" s="12">
        <v>0.1</v>
      </c>
      <c r="H121" s="8" t="s">
        <v>3</v>
      </c>
      <c r="I121" s="12">
        <v>0.1</v>
      </c>
      <c r="J121" s="8" t="s">
        <v>3</v>
      </c>
      <c r="K121" s="12"/>
      <c r="L121" s="12"/>
      <c r="M121" s="12"/>
      <c r="N121" s="8" t="s">
        <v>3</v>
      </c>
      <c r="O121" s="34">
        <v>0.18</v>
      </c>
      <c r="P121" s="78"/>
      <c r="Q121" s="28" t="s">
        <v>3</v>
      </c>
      <c r="R121" s="11">
        <v>8000</v>
      </c>
      <c r="S121" s="5" t="str">
        <f t="shared" si="4"/>
        <v>% ABAIXO DO MINIMO</v>
      </c>
    </row>
    <row r="122" spans="2:19" ht="38.25" x14ac:dyDescent="0.2">
      <c r="B122" s="109"/>
      <c r="C122" s="36">
        <v>3</v>
      </c>
      <c r="D122" s="36" t="s">
        <v>46</v>
      </c>
      <c r="E122" s="36" t="s">
        <v>63</v>
      </c>
      <c r="F122" s="8" t="s">
        <v>3</v>
      </c>
      <c r="G122" s="12">
        <v>0.1</v>
      </c>
      <c r="H122" s="8" t="s">
        <v>3</v>
      </c>
      <c r="I122" s="12">
        <v>0.1</v>
      </c>
      <c r="J122" s="8" t="s">
        <v>3</v>
      </c>
      <c r="K122" s="12"/>
      <c r="L122" s="12"/>
      <c r="M122" s="12"/>
      <c r="N122" s="8" t="s">
        <v>3</v>
      </c>
      <c r="O122" s="34">
        <v>0.18</v>
      </c>
      <c r="P122" s="78"/>
      <c r="Q122" s="28" t="s">
        <v>3</v>
      </c>
      <c r="R122" s="11">
        <v>6000</v>
      </c>
      <c r="S122" s="5" t="str">
        <f t="shared" si="4"/>
        <v>% ABAIXO DO MINIMO</v>
      </c>
    </row>
    <row r="123" spans="2:19" ht="38.25" x14ac:dyDescent="0.2">
      <c r="B123" s="109"/>
      <c r="C123" s="36">
        <v>4</v>
      </c>
      <c r="D123" s="36" t="s">
        <v>46</v>
      </c>
      <c r="E123" s="36" t="s">
        <v>64</v>
      </c>
      <c r="F123" s="8" t="s">
        <v>3</v>
      </c>
      <c r="G123" s="12">
        <v>0.03</v>
      </c>
      <c r="H123" s="8" t="s">
        <v>3</v>
      </c>
      <c r="I123" s="12">
        <v>0.05</v>
      </c>
      <c r="J123" s="8" t="s">
        <v>3</v>
      </c>
      <c r="K123" s="12"/>
      <c r="L123" s="12"/>
      <c r="M123" s="12"/>
      <c r="N123" s="8" t="s">
        <v>3</v>
      </c>
      <c r="O123" s="34">
        <v>0.03</v>
      </c>
      <c r="P123" s="78"/>
      <c r="Q123" s="28" t="s">
        <v>3</v>
      </c>
      <c r="R123" s="11">
        <v>6000</v>
      </c>
      <c r="S123" s="5" t="str">
        <f t="shared" si="4"/>
        <v>% ABAIXO DO MINIMO</v>
      </c>
    </row>
    <row r="124" spans="2:19" x14ac:dyDescent="0.2">
      <c r="B124" s="14"/>
      <c r="C124" s="112" t="s">
        <v>26</v>
      </c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4"/>
      <c r="P124" s="35"/>
      <c r="Q124" s="35"/>
      <c r="R124" s="11">
        <f>SUM(R120:R123)</f>
        <v>29720</v>
      </c>
    </row>
    <row r="125" spans="2:19" x14ac:dyDescent="0.2">
      <c r="B125" s="16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15"/>
    </row>
    <row r="126" spans="2:19" x14ac:dyDescent="0.2">
      <c r="C126" s="19"/>
      <c r="D126" s="19"/>
      <c r="E126" s="20" t="s">
        <v>38</v>
      </c>
      <c r="O126" s="25" t="s">
        <v>43</v>
      </c>
      <c r="P126" s="25" t="s">
        <v>44</v>
      </c>
    </row>
    <row r="127" spans="2:19" x14ac:dyDescent="0.2">
      <c r="B127" s="19"/>
      <c r="C127" s="19"/>
      <c r="D127" s="19"/>
      <c r="E127" s="20" t="s">
        <v>39</v>
      </c>
      <c r="O127" s="21">
        <f>SUM(P121+P122+P123)/3</f>
        <v>0</v>
      </c>
      <c r="P127" s="21">
        <f>P120</f>
        <v>0</v>
      </c>
    </row>
    <row r="128" spans="2:19" x14ac:dyDescent="0.2">
      <c r="B128" s="19"/>
      <c r="C128" s="19"/>
      <c r="D128" s="19"/>
      <c r="E128" s="20" t="s">
        <v>40</v>
      </c>
      <c r="O128" s="26" t="s">
        <v>42</v>
      </c>
      <c r="P128" s="27">
        <f>0.6*O127+0.4*P127</f>
        <v>0</v>
      </c>
    </row>
    <row r="129" spans="2:19" x14ac:dyDescent="0.2">
      <c r="B129" s="19"/>
      <c r="C129" s="19"/>
      <c r="D129" s="19"/>
      <c r="E129" s="20" t="s">
        <v>41</v>
      </c>
    </row>
    <row r="130" spans="2:19" x14ac:dyDescent="0.2">
      <c r="B130" s="19"/>
      <c r="C130" s="19"/>
      <c r="D130" s="19"/>
      <c r="E130" s="30"/>
    </row>
    <row r="131" spans="2:19" x14ac:dyDescent="0.2">
      <c r="B131" s="19"/>
      <c r="C131" s="19"/>
      <c r="D131" s="19"/>
      <c r="E131" s="19"/>
    </row>
    <row r="132" spans="2:19" ht="15" customHeight="1" x14ac:dyDescent="0.2">
      <c r="B132" s="111" t="s">
        <v>187</v>
      </c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</row>
    <row r="133" spans="2:19" ht="63.75" x14ac:dyDescent="0.2">
      <c r="B133" s="36" t="s">
        <v>0</v>
      </c>
      <c r="C133" s="36" t="s">
        <v>1</v>
      </c>
      <c r="D133" s="36" t="s">
        <v>45</v>
      </c>
      <c r="E133" s="36" t="s">
        <v>2</v>
      </c>
      <c r="F133" s="36" t="s">
        <v>4</v>
      </c>
      <c r="G133" s="36" t="s">
        <v>5</v>
      </c>
      <c r="H133" s="36" t="s">
        <v>4</v>
      </c>
      <c r="I133" s="36" t="s">
        <v>5</v>
      </c>
      <c r="J133" s="36"/>
      <c r="K133" s="36"/>
      <c r="L133" s="36"/>
      <c r="M133" s="36"/>
      <c r="N133" s="36" t="s">
        <v>4</v>
      </c>
      <c r="O133" s="36" t="s">
        <v>33</v>
      </c>
      <c r="P133" s="29" t="s">
        <v>35</v>
      </c>
      <c r="Q133" s="36" t="s">
        <v>37</v>
      </c>
      <c r="R133" s="6" t="s">
        <v>17</v>
      </c>
    </row>
    <row r="134" spans="2:19" ht="38.25" x14ac:dyDescent="0.2">
      <c r="B134" s="109">
        <v>10</v>
      </c>
      <c r="C134" s="36">
        <v>1</v>
      </c>
      <c r="D134" s="36">
        <v>100</v>
      </c>
      <c r="E134" s="36" t="s">
        <v>68</v>
      </c>
      <c r="F134" s="7">
        <v>105</v>
      </c>
      <c r="G134" s="8" t="s">
        <v>3</v>
      </c>
      <c r="H134" s="7">
        <v>100</v>
      </c>
      <c r="I134" s="8" t="s">
        <v>3</v>
      </c>
      <c r="J134" s="7"/>
      <c r="K134" s="8"/>
      <c r="L134" s="8"/>
      <c r="M134" s="8"/>
      <c r="N134" s="13">
        <v>130</v>
      </c>
      <c r="O134" s="8" t="s">
        <v>34</v>
      </c>
      <c r="P134" s="74"/>
      <c r="Q134" s="10">
        <f>N134-N134*P134</f>
        <v>130</v>
      </c>
      <c r="R134" s="11">
        <f>Q134*D134</f>
        <v>13000</v>
      </c>
    </row>
    <row r="135" spans="2:19" ht="38.25" x14ac:dyDescent="0.2">
      <c r="B135" s="109"/>
      <c r="C135" s="36">
        <v>2</v>
      </c>
      <c r="D135" s="36" t="s">
        <v>46</v>
      </c>
      <c r="E135" s="36" t="s">
        <v>62</v>
      </c>
      <c r="F135" s="8" t="s">
        <v>3</v>
      </c>
      <c r="G135" s="12">
        <v>0.1</v>
      </c>
      <c r="H135" s="8" t="s">
        <v>3</v>
      </c>
      <c r="I135" s="12">
        <v>0.1</v>
      </c>
      <c r="J135" s="8"/>
      <c r="K135" s="12"/>
      <c r="L135" s="12"/>
      <c r="M135" s="12"/>
      <c r="N135" s="8" t="s">
        <v>3</v>
      </c>
      <c r="O135" s="34">
        <v>0.25</v>
      </c>
      <c r="P135" s="78"/>
      <c r="Q135" s="28" t="s">
        <v>3</v>
      </c>
      <c r="R135" s="11">
        <v>10000</v>
      </c>
      <c r="S135" s="5" t="str">
        <f t="shared" ref="S135:S179" si="5">IF(P135&gt;=O135,"CORRETO","% ABAIXO DO MINIMO")</f>
        <v>% ABAIXO DO MINIMO</v>
      </c>
    </row>
    <row r="136" spans="2:19" ht="38.25" x14ac:dyDescent="0.2">
      <c r="B136" s="109"/>
      <c r="C136" s="36">
        <v>3</v>
      </c>
      <c r="D136" s="36" t="s">
        <v>46</v>
      </c>
      <c r="E136" s="36" t="s">
        <v>63</v>
      </c>
      <c r="F136" s="8" t="s">
        <v>3</v>
      </c>
      <c r="G136" s="12">
        <v>0.1</v>
      </c>
      <c r="H136" s="8" t="s">
        <v>3</v>
      </c>
      <c r="I136" s="12">
        <v>0.1</v>
      </c>
      <c r="J136" s="8"/>
      <c r="K136" s="12"/>
      <c r="L136" s="12"/>
      <c r="M136" s="12"/>
      <c r="N136" s="8" t="s">
        <v>3</v>
      </c>
      <c r="O136" s="34">
        <v>0.25</v>
      </c>
      <c r="P136" s="78"/>
      <c r="Q136" s="28" t="s">
        <v>3</v>
      </c>
      <c r="R136" s="11">
        <v>8000</v>
      </c>
      <c r="S136" s="5" t="str">
        <f t="shared" si="5"/>
        <v>% ABAIXO DO MINIMO</v>
      </c>
    </row>
    <row r="137" spans="2:19" ht="38.25" x14ac:dyDescent="0.2">
      <c r="B137" s="109"/>
      <c r="C137" s="36">
        <v>4</v>
      </c>
      <c r="D137" s="36" t="s">
        <v>46</v>
      </c>
      <c r="E137" s="36" t="s">
        <v>64</v>
      </c>
      <c r="F137" s="8" t="s">
        <v>3</v>
      </c>
      <c r="G137" s="12">
        <v>0.03</v>
      </c>
      <c r="H137" s="8" t="s">
        <v>3</v>
      </c>
      <c r="I137" s="12">
        <v>0.05</v>
      </c>
      <c r="J137" s="8"/>
      <c r="K137" s="12"/>
      <c r="L137" s="12"/>
      <c r="M137" s="12"/>
      <c r="N137" s="8" t="s">
        <v>3</v>
      </c>
      <c r="O137" s="34">
        <v>0.03</v>
      </c>
      <c r="P137" s="78"/>
      <c r="Q137" s="28" t="s">
        <v>3</v>
      </c>
      <c r="R137" s="11">
        <v>8000</v>
      </c>
      <c r="S137" s="5" t="str">
        <f t="shared" si="5"/>
        <v>% ABAIXO DO MINIMO</v>
      </c>
    </row>
    <row r="138" spans="2:19" x14ac:dyDescent="0.2">
      <c r="B138" s="14"/>
      <c r="C138" s="112" t="s">
        <v>27</v>
      </c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4"/>
      <c r="P138" s="35"/>
      <c r="Q138" s="35"/>
      <c r="R138" s="11">
        <f>SUM(R134:R137)</f>
        <v>39000</v>
      </c>
    </row>
    <row r="139" spans="2:19" x14ac:dyDescent="0.2">
      <c r="B139" s="16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15"/>
    </row>
    <row r="140" spans="2:19" x14ac:dyDescent="0.2">
      <c r="C140" s="19"/>
      <c r="D140" s="19"/>
      <c r="E140" s="20" t="s">
        <v>38</v>
      </c>
      <c r="O140" s="25" t="s">
        <v>43</v>
      </c>
      <c r="P140" s="25" t="s">
        <v>44</v>
      </c>
    </row>
    <row r="141" spans="2:19" x14ac:dyDescent="0.2">
      <c r="B141" s="19"/>
      <c r="C141" s="19"/>
      <c r="D141" s="19"/>
      <c r="E141" s="20" t="s">
        <v>39</v>
      </c>
      <c r="O141" s="21">
        <f>SUM(P135+P136+P137)/3</f>
        <v>0</v>
      </c>
      <c r="P141" s="21">
        <f>P134</f>
        <v>0</v>
      </c>
    </row>
    <row r="142" spans="2:19" x14ac:dyDescent="0.2">
      <c r="B142" s="19"/>
      <c r="C142" s="19"/>
      <c r="D142" s="19"/>
      <c r="E142" s="20" t="s">
        <v>40</v>
      </c>
      <c r="O142" s="26" t="s">
        <v>42</v>
      </c>
      <c r="P142" s="27">
        <f>0.6*O141+0.4*P141</f>
        <v>0</v>
      </c>
    </row>
    <row r="143" spans="2:19" x14ac:dyDescent="0.2">
      <c r="B143" s="19"/>
      <c r="C143" s="19"/>
      <c r="D143" s="19"/>
      <c r="E143" s="20" t="s">
        <v>41</v>
      </c>
    </row>
    <row r="144" spans="2:19" x14ac:dyDescent="0.2">
      <c r="B144" s="19"/>
      <c r="C144" s="19"/>
      <c r="D144" s="19"/>
      <c r="E144" s="19"/>
    </row>
    <row r="146" spans="2:19" ht="12.75" customHeight="1" x14ac:dyDescent="0.2">
      <c r="B146" s="111" t="s">
        <v>188</v>
      </c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</row>
    <row r="147" spans="2:19" ht="63.75" x14ac:dyDescent="0.2">
      <c r="B147" s="36" t="s">
        <v>0</v>
      </c>
      <c r="C147" s="36" t="s">
        <v>1</v>
      </c>
      <c r="D147" s="36" t="s">
        <v>45</v>
      </c>
      <c r="E147" s="36" t="s">
        <v>2</v>
      </c>
      <c r="F147" s="36" t="s">
        <v>4</v>
      </c>
      <c r="G147" s="36" t="s">
        <v>5</v>
      </c>
      <c r="H147" s="36" t="s">
        <v>4</v>
      </c>
      <c r="I147" s="36" t="s">
        <v>5</v>
      </c>
      <c r="J147" s="36"/>
      <c r="K147" s="36"/>
      <c r="L147" s="36"/>
      <c r="M147" s="36"/>
      <c r="N147" s="36" t="s">
        <v>4</v>
      </c>
      <c r="O147" s="36" t="s">
        <v>33</v>
      </c>
      <c r="P147" s="29" t="s">
        <v>35</v>
      </c>
      <c r="Q147" s="36" t="s">
        <v>37</v>
      </c>
      <c r="R147" s="6" t="s">
        <v>17</v>
      </c>
    </row>
    <row r="148" spans="2:19" ht="38.25" x14ac:dyDescent="0.2">
      <c r="B148" s="109">
        <v>11</v>
      </c>
      <c r="C148" s="36">
        <v>1</v>
      </c>
      <c r="D148" s="36">
        <v>100</v>
      </c>
      <c r="E148" s="36" t="s">
        <v>67</v>
      </c>
      <c r="F148" s="7">
        <v>120</v>
      </c>
      <c r="G148" s="8" t="s">
        <v>3</v>
      </c>
      <c r="H148" s="7">
        <v>110</v>
      </c>
      <c r="I148" s="8" t="s">
        <v>3</v>
      </c>
      <c r="J148" s="7"/>
      <c r="K148" s="8"/>
      <c r="L148" s="8"/>
      <c r="M148" s="8"/>
      <c r="N148" s="13">
        <v>90</v>
      </c>
      <c r="O148" s="8" t="s">
        <v>34</v>
      </c>
      <c r="P148" s="74"/>
      <c r="Q148" s="10">
        <f>N148-N148*P148</f>
        <v>90</v>
      </c>
      <c r="R148" s="11">
        <f>Q148*D148</f>
        <v>9000</v>
      </c>
    </row>
    <row r="149" spans="2:19" ht="38.25" x14ac:dyDescent="0.2">
      <c r="B149" s="109"/>
      <c r="C149" s="36">
        <v>2</v>
      </c>
      <c r="D149" s="36" t="s">
        <v>46</v>
      </c>
      <c r="E149" s="36" t="s">
        <v>62</v>
      </c>
      <c r="F149" s="8" t="s">
        <v>3</v>
      </c>
      <c r="G149" s="12">
        <v>0.1</v>
      </c>
      <c r="H149" s="8" t="s">
        <v>3</v>
      </c>
      <c r="I149" s="12">
        <v>0.1</v>
      </c>
      <c r="J149" s="8"/>
      <c r="K149" s="12"/>
      <c r="L149" s="12"/>
      <c r="M149" s="12"/>
      <c r="N149" s="8" t="s">
        <v>3</v>
      </c>
      <c r="O149" s="34">
        <v>0.18</v>
      </c>
      <c r="P149" s="78"/>
      <c r="Q149" s="28" t="s">
        <v>3</v>
      </c>
      <c r="R149" s="11">
        <v>10000</v>
      </c>
      <c r="S149" s="5" t="str">
        <f t="shared" si="5"/>
        <v>% ABAIXO DO MINIMO</v>
      </c>
    </row>
    <row r="150" spans="2:19" ht="38.25" x14ac:dyDescent="0.2">
      <c r="B150" s="109"/>
      <c r="C150" s="36">
        <v>3</v>
      </c>
      <c r="D150" s="36" t="s">
        <v>46</v>
      </c>
      <c r="E150" s="36" t="s">
        <v>69</v>
      </c>
      <c r="F150" s="8" t="s">
        <v>3</v>
      </c>
      <c r="G150" s="12">
        <v>0.1</v>
      </c>
      <c r="H150" s="8" t="s">
        <v>3</v>
      </c>
      <c r="I150" s="12">
        <v>0.1</v>
      </c>
      <c r="J150" s="8"/>
      <c r="K150" s="12"/>
      <c r="L150" s="12"/>
      <c r="M150" s="12"/>
      <c r="N150" s="8" t="s">
        <v>3</v>
      </c>
      <c r="O150" s="34">
        <v>0.18</v>
      </c>
      <c r="P150" s="78"/>
      <c r="Q150" s="28" t="s">
        <v>3</v>
      </c>
      <c r="R150" s="11">
        <v>10000</v>
      </c>
      <c r="S150" s="5" t="str">
        <f t="shared" si="5"/>
        <v>% ABAIXO DO MINIMO</v>
      </c>
    </row>
    <row r="151" spans="2:19" ht="38.25" x14ac:dyDescent="0.2">
      <c r="B151" s="109"/>
      <c r="C151" s="36">
        <v>4</v>
      </c>
      <c r="D151" s="36" t="s">
        <v>46</v>
      </c>
      <c r="E151" s="36" t="s">
        <v>70</v>
      </c>
      <c r="F151" s="8" t="s">
        <v>3</v>
      </c>
      <c r="G151" s="12">
        <v>0.03</v>
      </c>
      <c r="H151" s="8" t="s">
        <v>3</v>
      </c>
      <c r="I151" s="12">
        <v>0.05</v>
      </c>
      <c r="J151" s="8"/>
      <c r="K151" s="12"/>
      <c r="L151" s="12"/>
      <c r="M151" s="12"/>
      <c r="N151" s="8" t="s">
        <v>3</v>
      </c>
      <c r="O151" s="34">
        <v>0.03</v>
      </c>
      <c r="P151" s="78"/>
      <c r="Q151" s="28" t="s">
        <v>3</v>
      </c>
      <c r="R151" s="11">
        <v>10000</v>
      </c>
      <c r="S151" s="5" t="str">
        <f t="shared" si="5"/>
        <v>% ABAIXO DO MINIMO</v>
      </c>
    </row>
    <row r="152" spans="2:19" x14ac:dyDescent="0.2">
      <c r="B152" s="14"/>
      <c r="C152" s="112" t="s">
        <v>28</v>
      </c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4"/>
      <c r="P152" s="35"/>
      <c r="Q152" s="35"/>
      <c r="R152" s="11">
        <f>SUM(R148:R151)</f>
        <v>39000</v>
      </c>
    </row>
    <row r="153" spans="2:19" x14ac:dyDescent="0.2">
      <c r="B153" s="16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15"/>
    </row>
    <row r="154" spans="2:19" x14ac:dyDescent="0.2">
      <c r="C154" s="19"/>
      <c r="D154" s="19"/>
      <c r="E154" s="20" t="s">
        <v>38</v>
      </c>
      <c r="O154" s="25" t="s">
        <v>43</v>
      </c>
      <c r="P154" s="25" t="s">
        <v>44</v>
      </c>
    </row>
    <row r="155" spans="2:19" x14ac:dyDescent="0.2">
      <c r="B155" s="19"/>
      <c r="C155" s="19"/>
      <c r="D155" s="19"/>
      <c r="E155" s="20" t="s">
        <v>39</v>
      </c>
      <c r="O155" s="21">
        <f>SUM(P149+P150+P151)/3</f>
        <v>0</v>
      </c>
      <c r="P155" s="21">
        <f>P148</f>
        <v>0</v>
      </c>
    </row>
    <row r="156" spans="2:19" x14ac:dyDescent="0.2">
      <c r="B156" s="19"/>
      <c r="C156" s="19"/>
      <c r="D156" s="19"/>
      <c r="E156" s="20" t="s">
        <v>40</v>
      </c>
      <c r="O156" s="26" t="s">
        <v>42</v>
      </c>
      <c r="P156" s="27">
        <f>0.6*O155+0.4*P155</f>
        <v>0</v>
      </c>
    </row>
    <row r="157" spans="2:19" x14ac:dyDescent="0.2">
      <c r="B157" s="19"/>
      <c r="C157" s="19"/>
      <c r="D157" s="19"/>
      <c r="E157" s="20" t="s">
        <v>41</v>
      </c>
    </row>
    <row r="158" spans="2:19" x14ac:dyDescent="0.2">
      <c r="B158" s="19"/>
      <c r="C158" s="19"/>
      <c r="D158" s="19"/>
      <c r="E158" s="30"/>
    </row>
    <row r="159" spans="2:19" x14ac:dyDescent="0.2">
      <c r="B159" s="19"/>
      <c r="C159" s="19"/>
      <c r="D159" s="19"/>
      <c r="E159" s="19"/>
    </row>
    <row r="160" spans="2:19" ht="12.75" customHeight="1" x14ac:dyDescent="0.2">
      <c r="B160" s="111" t="s">
        <v>189</v>
      </c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</row>
    <row r="161" spans="2:19" ht="63.75" x14ac:dyDescent="0.2">
      <c r="B161" s="36" t="s">
        <v>0</v>
      </c>
      <c r="C161" s="36" t="s">
        <v>1</v>
      </c>
      <c r="D161" s="36" t="s">
        <v>45</v>
      </c>
      <c r="E161" s="36" t="s">
        <v>2</v>
      </c>
      <c r="F161" s="36" t="s">
        <v>4</v>
      </c>
      <c r="G161" s="36" t="s">
        <v>5</v>
      </c>
      <c r="H161" s="36" t="s">
        <v>4</v>
      </c>
      <c r="I161" s="36" t="s">
        <v>5</v>
      </c>
      <c r="J161" s="36"/>
      <c r="K161" s="36"/>
      <c r="L161" s="36"/>
      <c r="M161" s="36"/>
      <c r="N161" s="36" t="s">
        <v>4</v>
      </c>
      <c r="O161" s="36" t="s">
        <v>33</v>
      </c>
      <c r="P161" s="29" t="s">
        <v>35</v>
      </c>
      <c r="Q161" s="36" t="s">
        <v>37</v>
      </c>
      <c r="R161" s="6" t="s">
        <v>17</v>
      </c>
    </row>
    <row r="162" spans="2:19" ht="38.25" x14ac:dyDescent="0.2">
      <c r="B162" s="109">
        <v>12</v>
      </c>
      <c r="C162" s="36">
        <v>1</v>
      </c>
      <c r="D162" s="36">
        <v>100</v>
      </c>
      <c r="E162" s="36" t="s">
        <v>67</v>
      </c>
      <c r="F162" s="7">
        <v>120</v>
      </c>
      <c r="G162" s="8" t="s">
        <v>3</v>
      </c>
      <c r="H162" s="7">
        <v>110</v>
      </c>
      <c r="I162" s="8" t="s">
        <v>3</v>
      </c>
      <c r="J162" s="7"/>
      <c r="K162" s="8"/>
      <c r="L162" s="8"/>
      <c r="M162" s="8"/>
      <c r="N162" s="13">
        <v>85</v>
      </c>
      <c r="O162" s="8" t="s">
        <v>34</v>
      </c>
      <c r="P162" s="74"/>
      <c r="Q162" s="10">
        <f>N162-N162*P162</f>
        <v>85</v>
      </c>
      <c r="R162" s="11">
        <f>Q162*D162</f>
        <v>8500</v>
      </c>
    </row>
    <row r="163" spans="2:19" ht="38.25" x14ac:dyDescent="0.2">
      <c r="B163" s="109"/>
      <c r="C163" s="36">
        <v>2</v>
      </c>
      <c r="D163" s="36" t="s">
        <v>46</v>
      </c>
      <c r="E163" s="36" t="s">
        <v>62</v>
      </c>
      <c r="F163" s="8" t="s">
        <v>3</v>
      </c>
      <c r="G163" s="12">
        <v>0.1</v>
      </c>
      <c r="H163" s="8" t="s">
        <v>3</v>
      </c>
      <c r="I163" s="12">
        <v>0.1</v>
      </c>
      <c r="J163" s="8"/>
      <c r="K163" s="12"/>
      <c r="L163" s="12"/>
      <c r="M163" s="12"/>
      <c r="N163" s="8" t="s">
        <v>3</v>
      </c>
      <c r="O163" s="34">
        <v>0.18</v>
      </c>
      <c r="P163" s="78"/>
      <c r="Q163" s="28" t="s">
        <v>3</v>
      </c>
      <c r="R163" s="11">
        <v>10000</v>
      </c>
      <c r="S163" s="5" t="str">
        <f t="shared" si="5"/>
        <v>% ABAIXO DO MINIMO</v>
      </c>
    </row>
    <row r="164" spans="2:19" ht="38.25" x14ac:dyDescent="0.2">
      <c r="B164" s="109"/>
      <c r="C164" s="36">
        <v>3</v>
      </c>
      <c r="D164" s="36" t="s">
        <v>46</v>
      </c>
      <c r="E164" s="36" t="s">
        <v>63</v>
      </c>
      <c r="F164" s="8" t="s">
        <v>3</v>
      </c>
      <c r="G164" s="12">
        <v>0.1</v>
      </c>
      <c r="H164" s="8" t="s">
        <v>3</v>
      </c>
      <c r="I164" s="12">
        <v>0.1</v>
      </c>
      <c r="J164" s="8"/>
      <c r="K164" s="12"/>
      <c r="L164" s="12"/>
      <c r="M164" s="12"/>
      <c r="N164" s="8" t="s">
        <v>3</v>
      </c>
      <c r="O164" s="34">
        <v>0.18</v>
      </c>
      <c r="P164" s="78"/>
      <c r="Q164" s="28" t="s">
        <v>3</v>
      </c>
      <c r="R164" s="11">
        <v>10000</v>
      </c>
      <c r="S164" s="5" t="str">
        <f t="shared" si="5"/>
        <v>% ABAIXO DO MINIMO</v>
      </c>
    </row>
    <row r="165" spans="2:19" ht="38.25" x14ac:dyDescent="0.2">
      <c r="B165" s="109"/>
      <c r="C165" s="36">
        <v>4</v>
      </c>
      <c r="D165" s="36" t="s">
        <v>46</v>
      </c>
      <c r="E165" s="36" t="s">
        <v>64</v>
      </c>
      <c r="F165" s="8" t="s">
        <v>3</v>
      </c>
      <c r="G165" s="12">
        <v>0.03</v>
      </c>
      <c r="H165" s="8" t="s">
        <v>3</v>
      </c>
      <c r="I165" s="12">
        <v>0.05</v>
      </c>
      <c r="J165" s="8"/>
      <c r="K165" s="12"/>
      <c r="L165" s="12"/>
      <c r="M165" s="12"/>
      <c r="N165" s="8" t="s">
        <v>3</v>
      </c>
      <c r="O165" s="34">
        <v>0.03</v>
      </c>
      <c r="P165" s="78"/>
      <c r="Q165" s="28" t="s">
        <v>3</v>
      </c>
      <c r="R165" s="11">
        <v>10000</v>
      </c>
      <c r="S165" s="5" t="str">
        <f t="shared" si="5"/>
        <v>% ABAIXO DO MINIMO</v>
      </c>
    </row>
    <row r="166" spans="2:19" x14ac:dyDescent="0.2">
      <c r="B166" s="14"/>
      <c r="C166" s="112" t="s">
        <v>29</v>
      </c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4"/>
      <c r="P166" s="35"/>
      <c r="Q166" s="35"/>
      <c r="R166" s="11">
        <f>SUM(R162:R165)</f>
        <v>38500</v>
      </c>
    </row>
    <row r="167" spans="2:19" x14ac:dyDescent="0.2">
      <c r="B167" s="16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15"/>
    </row>
    <row r="168" spans="2:19" x14ac:dyDescent="0.2">
      <c r="C168" s="19"/>
      <c r="D168" s="19"/>
      <c r="E168" s="20" t="s">
        <v>38</v>
      </c>
      <c r="O168" s="25" t="s">
        <v>43</v>
      </c>
      <c r="P168" s="25" t="s">
        <v>44</v>
      </c>
    </row>
    <row r="169" spans="2:19" x14ac:dyDescent="0.2">
      <c r="B169" s="19"/>
      <c r="C169" s="19"/>
      <c r="D169" s="19"/>
      <c r="E169" s="20" t="s">
        <v>39</v>
      </c>
      <c r="O169" s="21">
        <f>SUM(P163+P164+P165)/3</f>
        <v>0</v>
      </c>
      <c r="P169" s="21">
        <f>P162</f>
        <v>0</v>
      </c>
    </row>
    <row r="170" spans="2:19" x14ac:dyDescent="0.2">
      <c r="B170" s="19"/>
      <c r="C170" s="19"/>
      <c r="D170" s="19"/>
      <c r="E170" s="20" t="s">
        <v>40</v>
      </c>
      <c r="O170" s="26" t="s">
        <v>42</v>
      </c>
      <c r="P170" s="27">
        <f>0.6*O169+0.4*P169</f>
        <v>0</v>
      </c>
    </row>
    <row r="171" spans="2:19" x14ac:dyDescent="0.2">
      <c r="B171" s="19"/>
      <c r="C171" s="19"/>
      <c r="D171" s="19"/>
      <c r="E171" s="20" t="s">
        <v>41</v>
      </c>
    </row>
    <row r="172" spans="2:19" x14ac:dyDescent="0.2">
      <c r="B172" s="19"/>
      <c r="C172" s="19"/>
      <c r="D172" s="19"/>
      <c r="E172" s="19"/>
    </row>
    <row r="174" spans="2:19" ht="15" customHeight="1" x14ac:dyDescent="0.2">
      <c r="B174" s="111" t="s">
        <v>190</v>
      </c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</row>
    <row r="175" spans="2:19" ht="63.75" x14ac:dyDescent="0.2">
      <c r="B175" s="36" t="s">
        <v>0</v>
      </c>
      <c r="C175" s="36" t="s">
        <v>1</v>
      </c>
      <c r="D175" s="36" t="s">
        <v>45</v>
      </c>
      <c r="E175" s="36" t="s">
        <v>2</v>
      </c>
      <c r="F175" s="36" t="s">
        <v>4</v>
      </c>
      <c r="G175" s="36" t="s">
        <v>5</v>
      </c>
      <c r="H175" s="36" t="s">
        <v>4</v>
      </c>
      <c r="I175" s="36" t="s">
        <v>5</v>
      </c>
      <c r="J175" s="36" t="s">
        <v>4</v>
      </c>
      <c r="K175" s="36" t="s">
        <v>5</v>
      </c>
      <c r="L175" s="36" t="s">
        <v>4</v>
      </c>
      <c r="M175" s="36" t="s">
        <v>5</v>
      </c>
      <c r="N175" s="36" t="s">
        <v>4</v>
      </c>
      <c r="O175" s="36" t="s">
        <v>33</v>
      </c>
      <c r="P175" s="29" t="s">
        <v>35</v>
      </c>
      <c r="Q175" s="36" t="s">
        <v>37</v>
      </c>
      <c r="R175" s="6" t="s">
        <v>17</v>
      </c>
    </row>
    <row r="176" spans="2:19" ht="38.25" x14ac:dyDescent="0.2">
      <c r="B176" s="109">
        <v>13</v>
      </c>
      <c r="C176" s="36">
        <v>1</v>
      </c>
      <c r="D176" s="36">
        <v>100</v>
      </c>
      <c r="E176" s="36" t="s">
        <v>71</v>
      </c>
      <c r="F176" s="7">
        <v>145</v>
      </c>
      <c r="G176" s="8" t="s">
        <v>3</v>
      </c>
      <c r="H176" s="7">
        <v>130</v>
      </c>
      <c r="I176" s="8" t="s">
        <v>3</v>
      </c>
      <c r="J176" s="7">
        <v>120</v>
      </c>
      <c r="K176" s="8" t="s">
        <v>3</v>
      </c>
      <c r="L176" s="7">
        <v>85</v>
      </c>
      <c r="M176" s="8" t="s">
        <v>3</v>
      </c>
      <c r="N176" s="13">
        <v>80</v>
      </c>
      <c r="O176" s="8" t="s">
        <v>34</v>
      </c>
      <c r="P176" s="74"/>
      <c r="Q176" s="10">
        <f>N176-N176*P176</f>
        <v>80</v>
      </c>
      <c r="R176" s="11">
        <f>Q176*D176</f>
        <v>8000</v>
      </c>
    </row>
    <row r="177" spans="2:19" ht="38.25" x14ac:dyDescent="0.2">
      <c r="B177" s="109"/>
      <c r="C177" s="36">
        <v>2</v>
      </c>
      <c r="D177" s="36" t="s">
        <v>46</v>
      </c>
      <c r="E177" s="36" t="s">
        <v>72</v>
      </c>
      <c r="F177" s="8" t="s">
        <v>3</v>
      </c>
      <c r="G177" s="12">
        <v>0.1</v>
      </c>
      <c r="H177" s="8" t="s">
        <v>3</v>
      </c>
      <c r="I177" s="12">
        <v>0.1</v>
      </c>
      <c r="J177" s="8" t="s">
        <v>3</v>
      </c>
      <c r="K177" s="12">
        <v>0.1</v>
      </c>
      <c r="L177" s="8" t="s">
        <v>3</v>
      </c>
      <c r="M177" s="12"/>
      <c r="N177" s="8" t="s">
        <v>3</v>
      </c>
      <c r="O177" s="34">
        <v>0.18</v>
      </c>
      <c r="P177" s="78"/>
      <c r="Q177" s="28" t="s">
        <v>3</v>
      </c>
      <c r="R177" s="11">
        <v>10000</v>
      </c>
      <c r="S177" s="5" t="str">
        <f t="shared" si="5"/>
        <v>% ABAIXO DO MINIMO</v>
      </c>
    </row>
    <row r="178" spans="2:19" ht="38.25" x14ac:dyDescent="0.2">
      <c r="B178" s="109"/>
      <c r="C178" s="36">
        <v>3</v>
      </c>
      <c r="D178" s="36" t="s">
        <v>46</v>
      </c>
      <c r="E178" s="36" t="s">
        <v>73</v>
      </c>
      <c r="F178" s="8" t="s">
        <v>3</v>
      </c>
      <c r="G178" s="12">
        <v>0.15</v>
      </c>
      <c r="H178" s="8" t="s">
        <v>3</v>
      </c>
      <c r="I178" s="12">
        <v>0.1</v>
      </c>
      <c r="J178" s="8" t="s">
        <v>3</v>
      </c>
      <c r="K178" s="12">
        <v>0.1</v>
      </c>
      <c r="L178" s="8" t="s">
        <v>3</v>
      </c>
      <c r="M178" s="12"/>
      <c r="N178" s="8" t="s">
        <v>3</v>
      </c>
      <c r="O178" s="34">
        <v>0.18</v>
      </c>
      <c r="P178" s="78"/>
      <c r="Q178" s="28" t="s">
        <v>3</v>
      </c>
      <c r="R178" s="11">
        <v>10000</v>
      </c>
      <c r="S178" s="5" t="str">
        <f t="shared" si="5"/>
        <v>% ABAIXO DO MINIMO</v>
      </c>
    </row>
    <row r="179" spans="2:19" ht="38.25" x14ac:dyDescent="0.2">
      <c r="B179" s="109"/>
      <c r="C179" s="36">
        <v>4</v>
      </c>
      <c r="D179" s="36" t="s">
        <v>46</v>
      </c>
      <c r="E179" s="36" t="s">
        <v>74</v>
      </c>
      <c r="F179" s="8" t="s">
        <v>3</v>
      </c>
      <c r="G179" s="12">
        <v>0.3</v>
      </c>
      <c r="H179" s="8" t="s">
        <v>3</v>
      </c>
      <c r="I179" s="12">
        <v>0.04</v>
      </c>
      <c r="J179" s="8" t="s">
        <v>3</v>
      </c>
      <c r="K179" s="12">
        <v>0.05</v>
      </c>
      <c r="L179" s="8" t="s">
        <v>3</v>
      </c>
      <c r="M179" s="12"/>
      <c r="N179" s="8" t="s">
        <v>3</v>
      </c>
      <c r="O179" s="34">
        <v>0.03</v>
      </c>
      <c r="P179" s="78"/>
      <c r="Q179" s="28" t="s">
        <v>3</v>
      </c>
      <c r="R179" s="11">
        <v>10000</v>
      </c>
      <c r="S179" s="5" t="str">
        <f t="shared" si="5"/>
        <v>% ABAIXO DO MINIMO</v>
      </c>
    </row>
    <row r="180" spans="2:19" x14ac:dyDescent="0.2">
      <c r="B180" s="14"/>
      <c r="C180" s="112" t="s">
        <v>30</v>
      </c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4"/>
      <c r="P180" s="35"/>
      <c r="Q180" s="35"/>
      <c r="R180" s="11">
        <f>SUM(R176:R179)</f>
        <v>38000</v>
      </c>
    </row>
    <row r="181" spans="2:19" x14ac:dyDescent="0.2">
      <c r="B181" s="16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15"/>
    </row>
    <row r="182" spans="2:19" x14ac:dyDescent="0.2">
      <c r="C182" s="19"/>
      <c r="D182" s="19"/>
      <c r="E182" s="20" t="s">
        <v>38</v>
      </c>
      <c r="O182" s="25" t="s">
        <v>43</v>
      </c>
      <c r="P182" s="25" t="s">
        <v>44</v>
      </c>
    </row>
    <row r="183" spans="2:19" x14ac:dyDescent="0.2">
      <c r="B183" s="19"/>
      <c r="C183" s="19"/>
      <c r="D183" s="19"/>
      <c r="E183" s="20" t="s">
        <v>39</v>
      </c>
      <c r="O183" s="21">
        <f>SUM(P177+P178+P179)/3</f>
        <v>0</v>
      </c>
      <c r="P183" s="21">
        <f>P176</f>
        <v>0</v>
      </c>
    </row>
    <row r="184" spans="2:19" x14ac:dyDescent="0.2">
      <c r="B184" s="19"/>
      <c r="C184" s="19"/>
      <c r="D184" s="19"/>
      <c r="E184" s="20" t="s">
        <v>40</v>
      </c>
      <c r="O184" s="26" t="s">
        <v>42</v>
      </c>
      <c r="P184" s="27">
        <f>0.6*O183+0.4*P183</f>
        <v>0</v>
      </c>
    </row>
    <row r="185" spans="2:19" x14ac:dyDescent="0.2">
      <c r="B185" s="19"/>
      <c r="C185" s="19"/>
      <c r="D185" s="19"/>
      <c r="E185" s="20" t="s">
        <v>41</v>
      </c>
    </row>
    <row r="186" spans="2:19" x14ac:dyDescent="0.2">
      <c r="B186" s="19"/>
      <c r="C186" s="19"/>
      <c r="D186" s="19"/>
      <c r="E186" s="30"/>
    </row>
    <row r="187" spans="2:19" x14ac:dyDescent="0.2">
      <c r="B187" s="19"/>
      <c r="C187" s="19"/>
      <c r="D187" s="19"/>
      <c r="E187" s="30"/>
    </row>
    <row r="188" spans="2:19" ht="12.75" customHeight="1" x14ac:dyDescent="0.2">
      <c r="B188" s="111" t="s">
        <v>205</v>
      </c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</row>
    <row r="189" spans="2:19" ht="51.75" customHeight="1" x14ac:dyDescent="0.2">
      <c r="B189" s="31" t="s">
        <v>0</v>
      </c>
      <c r="C189" s="31" t="s">
        <v>1</v>
      </c>
      <c r="D189" s="36" t="s">
        <v>45</v>
      </c>
      <c r="E189" s="31" t="s">
        <v>2</v>
      </c>
      <c r="F189" s="31" t="s">
        <v>4</v>
      </c>
      <c r="G189" s="31" t="s">
        <v>5</v>
      </c>
      <c r="H189" s="31" t="s">
        <v>4</v>
      </c>
      <c r="I189" s="31" t="s">
        <v>5</v>
      </c>
      <c r="J189" s="31"/>
      <c r="K189" s="31"/>
      <c r="L189" s="31"/>
      <c r="M189" s="31"/>
      <c r="N189" s="31" t="s">
        <v>4</v>
      </c>
      <c r="O189" s="31" t="s">
        <v>33</v>
      </c>
      <c r="P189" s="32" t="s">
        <v>35</v>
      </c>
      <c r="Q189" s="31" t="s">
        <v>37</v>
      </c>
      <c r="R189" s="33" t="s">
        <v>17</v>
      </c>
    </row>
    <row r="190" spans="2:19" ht="38.25" x14ac:dyDescent="0.2">
      <c r="B190" s="109">
        <v>14</v>
      </c>
      <c r="C190" s="36">
        <v>1</v>
      </c>
      <c r="D190" s="36">
        <v>100</v>
      </c>
      <c r="E190" s="36" t="s">
        <v>75</v>
      </c>
      <c r="F190" s="7">
        <v>70</v>
      </c>
      <c r="G190" s="8" t="s">
        <v>3</v>
      </c>
      <c r="H190" s="7">
        <v>60</v>
      </c>
      <c r="I190" s="8" t="s">
        <v>3</v>
      </c>
      <c r="J190" s="7"/>
      <c r="K190" s="8"/>
      <c r="L190" s="8"/>
      <c r="M190" s="8"/>
      <c r="N190" s="13">
        <v>81.77</v>
      </c>
      <c r="O190" s="8" t="s">
        <v>34</v>
      </c>
      <c r="P190" s="74"/>
      <c r="Q190" s="10">
        <f>N190-N190*P190</f>
        <v>81.77</v>
      </c>
      <c r="R190" s="11">
        <f>Q190*D190</f>
        <v>8177</v>
      </c>
    </row>
    <row r="191" spans="2:19" ht="38.25" x14ac:dyDescent="0.2">
      <c r="B191" s="109"/>
      <c r="C191" s="36">
        <v>2</v>
      </c>
      <c r="D191" s="36" t="s">
        <v>46</v>
      </c>
      <c r="E191" s="36" t="s">
        <v>76</v>
      </c>
      <c r="F191" s="8" t="s">
        <v>3</v>
      </c>
      <c r="G191" s="12">
        <v>0.1</v>
      </c>
      <c r="H191" s="8" t="s">
        <v>3</v>
      </c>
      <c r="I191" s="12">
        <v>0.1</v>
      </c>
      <c r="J191" s="8"/>
      <c r="K191" s="12"/>
      <c r="L191" s="12"/>
      <c r="M191" s="12"/>
      <c r="N191" s="8" t="s">
        <v>3</v>
      </c>
      <c r="O191" s="34">
        <v>0.18</v>
      </c>
      <c r="P191" s="78"/>
      <c r="Q191" s="28" t="s">
        <v>3</v>
      </c>
      <c r="R191" s="11">
        <v>10000</v>
      </c>
      <c r="S191" s="5" t="str">
        <f t="shared" ref="S191:S193" si="6">IF(P191&gt;=O191,"CORRETO","% ABAIXO DO MINIMO")</f>
        <v>% ABAIXO DO MINIMO</v>
      </c>
    </row>
    <row r="192" spans="2:19" ht="38.25" x14ac:dyDescent="0.2">
      <c r="B192" s="109"/>
      <c r="C192" s="36">
        <v>3</v>
      </c>
      <c r="D192" s="36" t="s">
        <v>46</v>
      </c>
      <c r="E192" s="36" t="s">
        <v>77</v>
      </c>
      <c r="F192" s="8" t="s">
        <v>3</v>
      </c>
      <c r="G192" s="12">
        <v>0.1</v>
      </c>
      <c r="H192" s="8" t="s">
        <v>3</v>
      </c>
      <c r="I192" s="12">
        <v>0.1</v>
      </c>
      <c r="J192" s="8"/>
      <c r="K192" s="12"/>
      <c r="L192" s="12"/>
      <c r="M192" s="12"/>
      <c r="N192" s="8" t="s">
        <v>3</v>
      </c>
      <c r="O192" s="34">
        <v>0.18</v>
      </c>
      <c r="P192" s="78"/>
      <c r="Q192" s="28" t="s">
        <v>3</v>
      </c>
      <c r="R192" s="11">
        <v>10000</v>
      </c>
      <c r="S192" s="5" t="str">
        <f t="shared" si="6"/>
        <v>% ABAIXO DO MINIMO</v>
      </c>
    </row>
    <row r="193" spans="2:19" ht="38.25" x14ac:dyDescent="0.2">
      <c r="B193" s="109"/>
      <c r="C193" s="36">
        <v>4</v>
      </c>
      <c r="D193" s="36" t="s">
        <v>46</v>
      </c>
      <c r="E193" s="36" t="s">
        <v>78</v>
      </c>
      <c r="F193" s="8" t="s">
        <v>3</v>
      </c>
      <c r="G193" s="12">
        <v>0.04</v>
      </c>
      <c r="H193" s="8" t="s">
        <v>3</v>
      </c>
      <c r="I193" s="12">
        <v>0.05</v>
      </c>
      <c r="J193" s="8"/>
      <c r="K193" s="12"/>
      <c r="L193" s="12"/>
      <c r="M193" s="12"/>
      <c r="N193" s="8" t="s">
        <v>3</v>
      </c>
      <c r="O193" s="34">
        <v>0.03</v>
      </c>
      <c r="P193" s="78"/>
      <c r="Q193" s="28" t="s">
        <v>3</v>
      </c>
      <c r="R193" s="11">
        <v>10000</v>
      </c>
      <c r="S193" s="5" t="str">
        <f t="shared" si="6"/>
        <v>% ABAIXO DO MINIMO</v>
      </c>
    </row>
    <row r="194" spans="2:19" x14ac:dyDescent="0.2">
      <c r="B194" s="14"/>
      <c r="C194" s="112" t="s">
        <v>31</v>
      </c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4"/>
      <c r="P194" s="35"/>
      <c r="Q194" s="35"/>
      <c r="R194" s="11">
        <f>SUM(R190:R193)</f>
        <v>38177</v>
      </c>
    </row>
    <row r="195" spans="2:19" x14ac:dyDescent="0.2">
      <c r="B195" s="16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15"/>
    </row>
    <row r="196" spans="2:19" x14ac:dyDescent="0.2">
      <c r="C196" s="19"/>
      <c r="D196" s="19"/>
      <c r="E196" s="20" t="s">
        <v>38</v>
      </c>
      <c r="O196" s="25" t="s">
        <v>43</v>
      </c>
      <c r="P196" s="25" t="s">
        <v>44</v>
      </c>
    </row>
    <row r="197" spans="2:19" x14ac:dyDescent="0.2">
      <c r="B197" s="19"/>
      <c r="C197" s="19"/>
      <c r="D197" s="19"/>
      <c r="E197" s="20" t="s">
        <v>39</v>
      </c>
      <c r="O197" s="21">
        <f>SUM(P191+P192+P193)/3</f>
        <v>0</v>
      </c>
      <c r="P197" s="21">
        <f>P190</f>
        <v>0</v>
      </c>
    </row>
    <row r="198" spans="2:19" x14ac:dyDescent="0.2">
      <c r="B198" s="19"/>
      <c r="C198" s="19"/>
      <c r="D198" s="19"/>
      <c r="E198" s="20" t="s">
        <v>40</v>
      </c>
      <c r="O198" s="26" t="s">
        <v>42</v>
      </c>
      <c r="P198" s="27">
        <f>0.6*O197+0.4*P197</f>
        <v>0</v>
      </c>
    </row>
    <row r="199" spans="2:19" x14ac:dyDescent="0.2">
      <c r="B199" s="19"/>
      <c r="C199" s="19"/>
      <c r="D199" s="19"/>
      <c r="E199" s="20" t="s">
        <v>41</v>
      </c>
    </row>
    <row r="200" spans="2:19" x14ac:dyDescent="0.2">
      <c r="B200" s="19"/>
      <c r="C200" s="19"/>
      <c r="D200" s="19"/>
      <c r="E200" s="19"/>
    </row>
    <row r="202" spans="2:19" ht="12.75" customHeight="1" x14ac:dyDescent="0.2">
      <c r="B202" s="111" t="s">
        <v>191</v>
      </c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</row>
    <row r="203" spans="2:19" ht="63.75" x14ac:dyDescent="0.2">
      <c r="B203" s="36" t="s">
        <v>0</v>
      </c>
      <c r="C203" s="36" t="s">
        <v>1</v>
      </c>
      <c r="D203" s="36" t="s">
        <v>45</v>
      </c>
      <c r="E203" s="36" t="s">
        <v>2</v>
      </c>
      <c r="F203" s="36" t="s">
        <v>4</v>
      </c>
      <c r="G203" s="36" t="s">
        <v>5</v>
      </c>
      <c r="H203" s="36" t="s">
        <v>4</v>
      </c>
      <c r="I203" s="36" t="s">
        <v>5</v>
      </c>
      <c r="J203" s="36"/>
      <c r="K203" s="36"/>
      <c r="L203" s="36"/>
      <c r="M203" s="36"/>
      <c r="N203" s="36" t="s">
        <v>4</v>
      </c>
      <c r="O203" s="36" t="s">
        <v>33</v>
      </c>
      <c r="P203" s="29" t="s">
        <v>35</v>
      </c>
      <c r="Q203" s="36" t="s">
        <v>37</v>
      </c>
      <c r="R203" s="6" t="s">
        <v>17</v>
      </c>
    </row>
    <row r="204" spans="2:19" s="43" customFormat="1" ht="38.25" x14ac:dyDescent="0.2">
      <c r="B204" s="115">
        <v>15</v>
      </c>
      <c r="C204" s="38">
        <v>1</v>
      </c>
      <c r="D204" s="38">
        <v>100</v>
      </c>
      <c r="E204" s="38" t="s">
        <v>65</v>
      </c>
      <c r="F204" s="39">
        <v>95</v>
      </c>
      <c r="G204" s="40" t="s">
        <v>3</v>
      </c>
      <c r="H204" s="39">
        <v>90</v>
      </c>
      <c r="I204" s="40" t="s">
        <v>3</v>
      </c>
      <c r="J204" s="39"/>
      <c r="K204" s="40"/>
      <c r="L204" s="40"/>
      <c r="M204" s="40"/>
      <c r="N204" s="13">
        <v>80</v>
      </c>
      <c r="O204" s="40" t="s">
        <v>34</v>
      </c>
      <c r="P204" s="74"/>
      <c r="Q204" s="41">
        <f>N204-N204*P204</f>
        <v>80</v>
      </c>
      <c r="R204" s="42">
        <f>Q204*D204</f>
        <v>8000</v>
      </c>
    </row>
    <row r="205" spans="2:19" s="43" customFormat="1" ht="38.25" x14ac:dyDescent="0.2">
      <c r="B205" s="115"/>
      <c r="C205" s="38">
        <v>2</v>
      </c>
      <c r="D205" s="38" t="s">
        <v>46</v>
      </c>
      <c r="E205" s="38" t="s">
        <v>66</v>
      </c>
      <c r="F205" s="40" t="s">
        <v>3</v>
      </c>
      <c r="G205" s="44">
        <v>0.1</v>
      </c>
      <c r="H205" s="40" t="s">
        <v>3</v>
      </c>
      <c r="I205" s="44">
        <v>0.1</v>
      </c>
      <c r="J205" s="40"/>
      <c r="K205" s="44"/>
      <c r="L205" s="44"/>
      <c r="M205" s="44"/>
      <c r="N205" s="40" t="s">
        <v>3</v>
      </c>
      <c r="O205" s="34">
        <v>0.18</v>
      </c>
      <c r="P205" s="78"/>
      <c r="Q205" s="44" t="s">
        <v>3</v>
      </c>
      <c r="R205" s="42">
        <v>10000</v>
      </c>
      <c r="S205" s="43" t="str">
        <f t="shared" ref="S205:S207" si="7">IF(P205&gt;=O205,"CORRETO","% ABAIXO DO MINIMO")</f>
        <v>% ABAIXO DO MINIMO</v>
      </c>
    </row>
    <row r="206" spans="2:19" s="43" customFormat="1" ht="38.25" x14ac:dyDescent="0.2">
      <c r="B206" s="115"/>
      <c r="C206" s="38">
        <v>3</v>
      </c>
      <c r="D206" s="38" t="s">
        <v>46</v>
      </c>
      <c r="E206" s="38" t="s">
        <v>69</v>
      </c>
      <c r="F206" s="40" t="s">
        <v>3</v>
      </c>
      <c r="G206" s="44">
        <v>0.1</v>
      </c>
      <c r="H206" s="40" t="s">
        <v>3</v>
      </c>
      <c r="I206" s="44">
        <v>0.1</v>
      </c>
      <c r="J206" s="40"/>
      <c r="K206" s="44"/>
      <c r="L206" s="44"/>
      <c r="M206" s="44"/>
      <c r="N206" s="40" t="s">
        <v>3</v>
      </c>
      <c r="O206" s="34">
        <v>0.18</v>
      </c>
      <c r="P206" s="78"/>
      <c r="Q206" s="44" t="s">
        <v>3</v>
      </c>
      <c r="R206" s="42">
        <v>10000</v>
      </c>
      <c r="S206" s="43" t="str">
        <f t="shared" si="7"/>
        <v>% ABAIXO DO MINIMO</v>
      </c>
    </row>
    <row r="207" spans="2:19" s="43" customFormat="1" ht="38.25" x14ac:dyDescent="0.2">
      <c r="B207" s="115"/>
      <c r="C207" s="38">
        <v>4</v>
      </c>
      <c r="D207" s="38" t="s">
        <v>46</v>
      </c>
      <c r="E207" s="38" t="s">
        <v>70</v>
      </c>
      <c r="F207" s="40" t="s">
        <v>3</v>
      </c>
      <c r="G207" s="44">
        <v>0.04</v>
      </c>
      <c r="H207" s="40" t="s">
        <v>3</v>
      </c>
      <c r="I207" s="44">
        <v>0.05</v>
      </c>
      <c r="J207" s="40"/>
      <c r="K207" s="44"/>
      <c r="L207" s="44"/>
      <c r="M207" s="44"/>
      <c r="N207" s="40" t="s">
        <v>3</v>
      </c>
      <c r="O207" s="34">
        <v>0.03</v>
      </c>
      <c r="P207" s="78"/>
      <c r="Q207" s="44" t="s">
        <v>3</v>
      </c>
      <c r="R207" s="42">
        <v>10000</v>
      </c>
      <c r="S207" s="43" t="str">
        <f t="shared" si="7"/>
        <v>% ABAIXO DO MINIMO</v>
      </c>
    </row>
    <row r="208" spans="2:19" s="43" customFormat="1" x14ac:dyDescent="0.2">
      <c r="B208" s="45"/>
      <c r="C208" s="116" t="s">
        <v>79</v>
      </c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8"/>
      <c r="P208" s="46"/>
      <c r="Q208" s="46"/>
      <c r="R208" s="42">
        <f>SUM(R204:R207)</f>
        <v>38000</v>
      </c>
    </row>
    <row r="209" spans="2:19" s="43" customFormat="1" x14ac:dyDescent="0.2">
      <c r="B209" s="47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9"/>
    </row>
    <row r="210" spans="2:19" s="43" customFormat="1" x14ac:dyDescent="0.2">
      <c r="C210" s="50"/>
      <c r="D210" s="50"/>
      <c r="E210" s="51" t="s">
        <v>38</v>
      </c>
      <c r="O210" s="52" t="s">
        <v>43</v>
      </c>
      <c r="P210" s="52" t="s">
        <v>44</v>
      </c>
    </row>
    <row r="211" spans="2:19" s="43" customFormat="1" x14ac:dyDescent="0.2">
      <c r="B211" s="50"/>
      <c r="C211" s="50"/>
      <c r="D211" s="50"/>
      <c r="E211" s="51" t="s">
        <v>39</v>
      </c>
      <c r="O211" s="53">
        <f>SUM(P205+P206+P207)/3</f>
        <v>0</v>
      </c>
      <c r="P211" s="53">
        <f>P204</f>
        <v>0</v>
      </c>
    </row>
    <row r="212" spans="2:19" x14ac:dyDescent="0.2">
      <c r="B212" s="19"/>
      <c r="C212" s="19"/>
      <c r="D212" s="19"/>
      <c r="E212" s="20" t="s">
        <v>40</v>
      </c>
      <c r="O212" s="26" t="s">
        <v>42</v>
      </c>
      <c r="P212" s="27">
        <f>0.6*O211+0.4*P211</f>
        <v>0</v>
      </c>
    </row>
    <row r="213" spans="2:19" x14ac:dyDescent="0.2">
      <c r="B213" s="19"/>
      <c r="C213" s="19"/>
      <c r="D213" s="19"/>
      <c r="E213" s="20" t="s">
        <v>41</v>
      </c>
    </row>
    <row r="214" spans="2:19" x14ac:dyDescent="0.2">
      <c r="B214" s="19"/>
      <c r="C214" s="19"/>
      <c r="D214" s="19"/>
      <c r="E214" s="30"/>
    </row>
    <row r="216" spans="2:19" ht="15" customHeight="1" x14ac:dyDescent="0.2">
      <c r="B216" s="111" t="s">
        <v>192</v>
      </c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</row>
    <row r="217" spans="2:19" ht="63.75" x14ac:dyDescent="0.2">
      <c r="B217" s="36" t="s">
        <v>0</v>
      </c>
      <c r="C217" s="36" t="s">
        <v>1</v>
      </c>
      <c r="D217" s="36" t="s">
        <v>45</v>
      </c>
      <c r="E217" s="36" t="s">
        <v>2</v>
      </c>
      <c r="F217" s="36" t="s">
        <v>4</v>
      </c>
      <c r="G217" s="36" t="s">
        <v>5</v>
      </c>
      <c r="H217" s="36" t="s">
        <v>4</v>
      </c>
      <c r="I217" s="36" t="s">
        <v>5</v>
      </c>
      <c r="J217" s="36"/>
      <c r="K217" s="36"/>
      <c r="L217" s="36"/>
      <c r="M217" s="36"/>
      <c r="N217" s="36" t="s">
        <v>4</v>
      </c>
      <c r="O217" s="36" t="s">
        <v>33</v>
      </c>
      <c r="P217" s="29" t="s">
        <v>35</v>
      </c>
      <c r="Q217" s="36" t="s">
        <v>37</v>
      </c>
      <c r="R217" s="6" t="s">
        <v>17</v>
      </c>
    </row>
    <row r="218" spans="2:19" ht="38.25" x14ac:dyDescent="0.2">
      <c r="B218" s="109">
        <v>16</v>
      </c>
      <c r="C218" s="36">
        <v>1</v>
      </c>
      <c r="D218" s="36">
        <v>100</v>
      </c>
      <c r="E218" s="36" t="s">
        <v>67</v>
      </c>
      <c r="F218" s="7">
        <v>120</v>
      </c>
      <c r="G218" s="8" t="s">
        <v>3</v>
      </c>
      <c r="H218" s="7">
        <v>100</v>
      </c>
      <c r="I218" s="8" t="s">
        <v>3</v>
      </c>
      <c r="J218" s="7"/>
      <c r="K218" s="8"/>
      <c r="L218" s="8"/>
      <c r="M218" s="8"/>
      <c r="N218" s="13">
        <v>130</v>
      </c>
      <c r="O218" s="8" t="s">
        <v>34</v>
      </c>
      <c r="P218" s="74"/>
      <c r="Q218" s="10">
        <f>N218-N218*P218</f>
        <v>130</v>
      </c>
      <c r="R218" s="11">
        <f>Q218*D218</f>
        <v>13000</v>
      </c>
    </row>
    <row r="219" spans="2:19" ht="38.25" x14ac:dyDescent="0.2">
      <c r="B219" s="109"/>
      <c r="C219" s="36">
        <v>2</v>
      </c>
      <c r="D219" s="36" t="s">
        <v>46</v>
      </c>
      <c r="E219" s="36" t="s">
        <v>62</v>
      </c>
      <c r="F219" s="8" t="s">
        <v>3</v>
      </c>
      <c r="G219" s="12">
        <v>0.1</v>
      </c>
      <c r="H219" s="8" t="s">
        <v>3</v>
      </c>
      <c r="I219" s="12">
        <v>0.1</v>
      </c>
      <c r="J219" s="8"/>
      <c r="K219" s="12"/>
      <c r="L219" s="12"/>
      <c r="M219" s="12"/>
      <c r="N219" s="8" t="s">
        <v>3</v>
      </c>
      <c r="O219" s="34">
        <v>0.25</v>
      </c>
      <c r="P219" s="78"/>
      <c r="Q219" s="28" t="s">
        <v>3</v>
      </c>
      <c r="R219" s="11">
        <v>8000</v>
      </c>
      <c r="S219" s="5" t="str">
        <f t="shared" ref="S219:S247" si="8">IF(P219&gt;=O219,"CORRETO","% ABAIXO DO MINIMO")</f>
        <v>% ABAIXO DO MINIMO</v>
      </c>
    </row>
    <row r="220" spans="2:19" ht="38.25" x14ac:dyDescent="0.2">
      <c r="B220" s="109"/>
      <c r="C220" s="36">
        <v>3</v>
      </c>
      <c r="D220" s="36" t="s">
        <v>46</v>
      </c>
      <c r="E220" s="36" t="s">
        <v>63</v>
      </c>
      <c r="F220" s="8" t="s">
        <v>3</v>
      </c>
      <c r="G220" s="12">
        <v>0.1</v>
      </c>
      <c r="H220" s="8" t="s">
        <v>3</v>
      </c>
      <c r="I220" s="12">
        <v>0.1</v>
      </c>
      <c r="J220" s="8"/>
      <c r="K220" s="12"/>
      <c r="L220" s="12"/>
      <c r="M220" s="12"/>
      <c r="N220" s="8" t="s">
        <v>3</v>
      </c>
      <c r="O220" s="34">
        <v>0.25</v>
      </c>
      <c r="P220" s="78"/>
      <c r="Q220" s="28" t="s">
        <v>3</v>
      </c>
      <c r="R220" s="11">
        <v>8000</v>
      </c>
      <c r="S220" s="5" t="str">
        <f t="shared" si="8"/>
        <v>% ABAIXO DO MINIMO</v>
      </c>
    </row>
    <row r="221" spans="2:19" ht="38.25" x14ac:dyDescent="0.2">
      <c r="B221" s="109"/>
      <c r="C221" s="36">
        <v>4</v>
      </c>
      <c r="D221" s="36" t="s">
        <v>46</v>
      </c>
      <c r="E221" s="36" t="s">
        <v>64</v>
      </c>
      <c r="F221" s="8" t="s">
        <v>3</v>
      </c>
      <c r="G221" s="12">
        <v>0.03</v>
      </c>
      <c r="H221" s="8" t="s">
        <v>3</v>
      </c>
      <c r="I221" s="12">
        <v>0.05</v>
      </c>
      <c r="J221" s="8"/>
      <c r="K221" s="12"/>
      <c r="L221" s="12"/>
      <c r="M221" s="12"/>
      <c r="N221" s="8" t="s">
        <v>3</v>
      </c>
      <c r="O221" s="34">
        <v>0.03</v>
      </c>
      <c r="P221" s="78"/>
      <c r="Q221" s="28" t="s">
        <v>3</v>
      </c>
      <c r="R221" s="11">
        <v>8000</v>
      </c>
      <c r="S221" s="5" t="str">
        <f t="shared" si="8"/>
        <v>% ABAIXO DO MINIMO</v>
      </c>
    </row>
    <row r="222" spans="2:19" x14ac:dyDescent="0.2">
      <c r="B222" s="14"/>
      <c r="C222" s="112" t="s">
        <v>80</v>
      </c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4"/>
      <c r="P222" s="35"/>
      <c r="Q222" s="35"/>
      <c r="R222" s="11">
        <f>SUM(R218:R221)</f>
        <v>37000</v>
      </c>
    </row>
    <row r="223" spans="2:19" x14ac:dyDescent="0.2">
      <c r="B223" s="16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15"/>
    </row>
    <row r="224" spans="2:19" x14ac:dyDescent="0.2">
      <c r="C224" s="19"/>
      <c r="D224" s="19"/>
      <c r="E224" s="20" t="s">
        <v>38</v>
      </c>
      <c r="O224" s="25" t="s">
        <v>43</v>
      </c>
      <c r="P224" s="25" t="s">
        <v>44</v>
      </c>
    </row>
    <row r="225" spans="2:19" x14ac:dyDescent="0.2">
      <c r="B225" s="19"/>
      <c r="C225" s="19"/>
      <c r="D225" s="19"/>
      <c r="E225" s="20" t="s">
        <v>39</v>
      </c>
      <c r="O225" s="21">
        <f>SUM(P219+P220+P221)/3</f>
        <v>0</v>
      </c>
      <c r="P225" s="21">
        <f>P218</f>
        <v>0</v>
      </c>
    </row>
    <row r="226" spans="2:19" x14ac:dyDescent="0.2">
      <c r="B226" s="19"/>
      <c r="C226" s="19"/>
      <c r="D226" s="19"/>
      <c r="E226" s="20" t="s">
        <v>40</v>
      </c>
      <c r="O226" s="26" t="s">
        <v>42</v>
      </c>
      <c r="P226" s="27">
        <f>0.6*O225+0.4*P225</f>
        <v>0</v>
      </c>
    </row>
    <row r="227" spans="2:19" x14ac:dyDescent="0.2">
      <c r="B227" s="19"/>
      <c r="C227" s="19"/>
      <c r="D227" s="19"/>
      <c r="E227" s="20" t="s">
        <v>41</v>
      </c>
    </row>
    <row r="228" spans="2:19" x14ac:dyDescent="0.2">
      <c r="B228" s="19"/>
      <c r="C228" s="19"/>
      <c r="D228" s="19"/>
      <c r="E228" s="30"/>
    </row>
    <row r="229" spans="2:19" x14ac:dyDescent="0.2">
      <c r="B229" s="19"/>
      <c r="C229" s="19"/>
      <c r="D229" s="19"/>
      <c r="E229" s="30"/>
    </row>
    <row r="230" spans="2:19" ht="12.75" customHeight="1" x14ac:dyDescent="0.2">
      <c r="B230" s="111" t="s">
        <v>193</v>
      </c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</row>
    <row r="231" spans="2:19" ht="63.75" x14ac:dyDescent="0.2">
      <c r="B231" s="36" t="s">
        <v>0</v>
      </c>
      <c r="C231" s="36" t="s">
        <v>1</v>
      </c>
      <c r="D231" s="36" t="s">
        <v>45</v>
      </c>
      <c r="E231" s="36" t="s">
        <v>2</v>
      </c>
      <c r="F231" s="36" t="s">
        <v>4</v>
      </c>
      <c r="G231" s="36" t="s">
        <v>5</v>
      </c>
      <c r="H231" s="36" t="s">
        <v>4</v>
      </c>
      <c r="I231" s="36" t="s">
        <v>5</v>
      </c>
      <c r="J231" s="36"/>
      <c r="K231" s="36"/>
      <c r="L231" s="36"/>
      <c r="M231" s="36"/>
      <c r="N231" s="36" t="s">
        <v>4</v>
      </c>
      <c r="O231" s="36" t="s">
        <v>33</v>
      </c>
      <c r="P231" s="29" t="s">
        <v>35</v>
      </c>
      <c r="Q231" s="36" t="s">
        <v>37</v>
      </c>
      <c r="R231" s="6" t="s">
        <v>17</v>
      </c>
    </row>
    <row r="232" spans="2:19" ht="38.25" x14ac:dyDescent="0.2">
      <c r="B232" s="109">
        <v>17</v>
      </c>
      <c r="C232" s="36">
        <v>1</v>
      </c>
      <c r="D232" s="36">
        <v>100</v>
      </c>
      <c r="E232" s="36" t="s">
        <v>67</v>
      </c>
      <c r="F232" s="7">
        <v>120</v>
      </c>
      <c r="G232" s="8" t="s">
        <v>3</v>
      </c>
      <c r="H232" s="7">
        <v>100</v>
      </c>
      <c r="I232" s="8" t="s">
        <v>3</v>
      </c>
      <c r="J232" s="7"/>
      <c r="K232" s="8"/>
      <c r="L232" s="8"/>
      <c r="M232" s="8"/>
      <c r="N232" s="13">
        <v>135</v>
      </c>
      <c r="O232" s="8" t="s">
        <v>34</v>
      </c>
      <c r="P232" s="74"/>
      <c r="Q232" s="10">
        <f>N232-N232*P232</f>
        <v>135</v>
      </c>
      <c r="R232" s="11">
        <f>Q232*D232</f>
        <v>13500</v>
      </c>
    </row>
    <row r="233" spans="2:19" ht="38.25" x14ac:dyDescent="0.2">
      <c r="B233" s="109"/>
      <c r="C233" s="36">
        <v>2</v>
      </c>
      <c r="D233" s="36" t="s">
        <v>46</v>
      </c>
      <c r="E233" s="36" t="s">
        <v>62</v>
      </c>
      <c r="F233" s="8" t="s">
        <v>3</v>
      </c>
      <c r="G233" s="12">
        <v>0.1</v>
      </c>
      <c r="H233" s="8" t="s">
        <v>3</v>
      </c>
      <c r="I233" s="12">
        <v>0.1</v>
      </c>
      <c r="J233" s="8"/>
      <c r="K233" s="12"/>
      <c r="L233" s="12"/>
      <c r="M233" s="12"/>
      <c r="N233" s="8" t="s">
        <v>3</v>
      </c>
      <c r="O233" s="34">
        <v>0.25</v>
      </c>
      <c r="P233" s="78"/>
      <c r="Q233" s="28" t="s">
        <v>3</v>
      </c>
      <c r="R233" s="11">
        <v>10000</v>
      </c>
      <c r="S233" s="5" t="str">
        <f t="shared" si="8"/>
        <v>% ABAIXO DO MINIMO</v>
      </c>
    </row>
    <row r="234" spans="2:19" ht="38.25" x14ac:dyDescent="0.2">
      <c r="B234" s="109"/>
      <c r="C234" s="36">
        <v>3</v>
      </c>
      <c r="D234" s="36" t="s">
        <v>46</v>
      </c>
      <c r="E234" s="36" t="s">
        <v>63</v>
      </c>
      <c r="F234" s="8" t="s">
        <v>3</v>
      </c>
      <c r="G234" s="12">
        <v>0.1</v>
      </c>
      <c r="H234" s="8" t="s">
        <v>3</v>
      </c>
      <c r="I234" s="12">
        <v>0.1</v>
      </c>
      <c r="J234" s="8"/>
      <c r="K234" s="12"/>
      <c r="L234" s="12"/>
      <c r="M234" s="12"/>
      <c r="N234" s="8" t="s">
        <v>3</v>
      </c>
      <c r="O234" s="34">
        <v>0.25</v>
      </c>
      <c r="P234" s="78"/>
      <c r="Q234" s="28" t="s">
        <v>3</v>
      </c>
      <c r="R234" s="11">
        <v>10000</v>
      </c>
      <c r="S234" s="5" t="str">
        <f t="shared" si="8"/>
        <v>% ABAIXO DO MINIMO</v>
      </c>
    </row>
    <row r="235" spans="2:19" ht="38.25" x14ac:dyDescent="0.2">
      <c r="B235" s="109"/>
      <c r="C235" s="36">
        <v>4</v>
      </c>
      <c r="D235" s="36" t="s">
        <v>46</v>
      </c>
      <c r="E235" s="36" t="s">
        <v>64</v>
      </c>
      <c r="F235" s="8" t="s">
        <v>3</v>
      </c>
      <c r="G235" s="12">
        <v>0.03</v>
      </c>
      <c r="H235" s="8" t="s">
        <v>3</v>
      </c>
      <c r="I235" s="12">
        <v>0.05</v>
      </c>
      <c r="J235" s="8"/>
      <c r="K235" s="12"/>
      <c r="L235" s="12"/>
      <c r="M235" s="12"/>
      <c r="N235" s="8" t="s">
        <v>3</v>
      </c>
      <c r="O235" s="34">
        <v>0.03</v>
      </c>
      <c r="P235" s="78"/>
      <c r="Q235" s="28" t="s">
        <v>3</v>
      </c>
      <c r="R235" s="11">
        <v>10000</v>
      </c>
      <c r="S235" s="5" t="str">
        <f t="shared" si="8"/>
        <v>% ABAIXO DO MINIMO</v>
      </c>
    </row>
    <row r="236" spans="2:19" x14ac:dyDescent="0.2">
      <c r="B236" s="14"/>
      <c r="C236" s="112" t="s">
        <v>80</v>
      </c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4"/>
      <c r="P236" s="35"/>
      <c r="Q236" s="35"/>
      <c r="R236" s="11">
        <f>SUM(R232:R235)</f>
        <v>43500</v>
      </c>
    </row>
    <row r="237" spans="2:19" x14ac:dyDescent="0.2">
      <c r="B237" s="16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15"/>
    </row>
    <row r="238" spans="2:19" x14ac:dyDescent="0.2">
      <c r="C238" s="19"/>
      <c r="D238" s="19"/>
      <c r="E238" s="20" t="s">
        <v>38</v>
      </c>
      <c r="O238" s="25" t="s">
        <v>43</v>
      </c>
      <c r="P238" s="25" t="s">
        <v>44</v>
      </c>
    </row>
    <row r="239" spans="2:19" x14ac:dyDescent="0.2">
      <c r="B239" s="19"/>
      <c r="C239" s="19"/>
      <c r="D239" s="19"/>
      <c r="E239" s="20" t="s">
        <v>39</v>
      </c>
      <c r="O239" s="21">
        <f>SUM(P233+P234+P235)/3</f>
        <v>0</v>
      </c>
      <c r="P239" s="21">
        <f>P232</f>
        <v>0</v>
      </c>
    </row>
    <row r="240" spans="2:19" x14ac:dyDescent="0.2">
      <c r="B240" s="19"/>
      <c r="C240" s="19"/>
      <c r="D240" s="19"/>
      <c r="E240" s="20" t="s">
        <v>40</v>
      </c>
      <c r="O240" s="26" t="s">
        <v>42</v>
      </c>
      <c r="P240" s="27">
        <f>0.6*O239+0.4*P239</f>
        <v>0</v>
      </c>
    </row>
    <row r="241" spans="2:19" x14ac:dyDescent="0.2">
      <c r="B241" s="19"/>
      <c r="C241" s="19"/>
      <c r="D241" s="19"/>
      <c r="E241" s="20" t="s">
        <v>41</v>
      </c>
    </row>
    <row r="242" spans="2:19" x14ac:dyDescent="0.2">
      <c r="B242" s="19"/>
      <c r="C242" s="19"/>
      <c r="D242" s="19"/>
      <c r="E242" s="19"/>
    </row>
    <row r="244" spans="2:19" s="54" customFormat="1" ht="15" customHeight="1" x14ac:dyDescent="0.2">
      <c r="B244" s="110" t="s">
        <v>194</v>
      </c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</row>
    <row r="245" spans="2:19" s="54" customFormat="1" ht="38.25" customHeight="1" x14ac:dyDescent="0.2">
      <c r="B245" s="55" t="s">
        <v>0</v>
      </c>
      <c r="C245" s="55" t="s">
        <v>1</v>
      </c>
      <c r="D245" s="55" t="s">
        <v>45</v>
      </c>
      <c r="E245" s="55" t="s">
        <v>2</v>
      </c>
      <c r="F245" s="55" t="s">
        <v>4</v>
      </c>
      <c r="G245" s="55" t="s">
        <v>5</v>
      </c>
      <c r="H245" s="55" t="s">
        <v>4</v>
      </c>
      <c r="I245" s="55" t="s">
        <v>5</v>
      </c>
      <c r="J245" s="55"/>
      <c r="K245" s="55"/>
      <c r="L245" s="55"/>
      <c r="M245" s="55"/>
      <c r="N245" s="55" t="s">
        <v>4</v>
      </c>
      <c r="O245" s="55" t="s">
        <v>33</v>
      </c>
      <c r="P245" s="76" t="s">
        <v>35</v>
      </c>
      <c r="Q245" s="55" t="s">
        <v>37</v>
      </c>
      <c r="R245" s="56" t="s">
        <v>17</v>
      </c>
    </row>
    <row r="246" spans="2:19" s="54" customFormat="1" ht="38.25" x14ac:dyDescent="0.2">
      <c r="B246" s="108">
        <v>18</v>
      </c>
      <c r="C246" s="55">
        <v>1</v>
      </c>
      <c r="D246" s="55">
        <v>100</v>
      </c>
      <c r="E246" s="55" t="s">
        <v>67</v>
      </c>
      <c r="F246" s="57">
        <v>200</v>
      </c>
      <c r="G246" s="58" t="s">
        <v>3</v>
      </c>
      <c r="H246" s="57">
        <v>180</v>
      </c>
      <c r="I246" s="58" t="s">
        <v>3</v>
      </c>
      <c r="J246" s="57"/>
      <c r="K246" s="58"/>
      <c r="L246" s="58"/>
      <c r="M246" s="58"/>
      <c r="N246" s="100">
        <v>145</v>
      </c>
      <c r="O246" s="58" t="s">
        <v>34</v>
      </c>
      <c r="P246" s="77"/>
      <c r="Q246" s="59">
        <f>N246-N246*P246</f>
        <v>145</v>
      </c>
      <c r="R246" s="60">
        <f>Q246*D246</f>
        <v>14500</v>
      </c>
    </row>
    <row r="247" spans="2:19" s="54" customFormat="1" ht="38.25" x14ac:dyDescent="0.2">
      <c r="B247" s="108"/>
      <c r="C247" s="55">
        <v>2</v>
      </c>
      <c r="D247" s="55" t="s">
        <v>46</v>
      </c>
      <c r="E247" s="55" t="s">
        <v>81</v>
      </c>
      <c r="F247" s="58" t="s">
        <v>3</v>
      </c>
      <c r="G247" s="61">
        <v>0.1</v>
      </c>
      <c r="H247" s="58" t="s">
        <v>3</v>
      </c>
      <c r="I247" s="61">
        <v>0.1</v>
      </c>
      <c r="J247" s="58"/>
      <c r="K247" s="61"/>
      <c r="L247" s="61"/>
      <c r="M247" s="61"/>
      <c r="N247" s="58" t="s">
        <v>3</v>
      </c>
      <c r="O247" s="101">
        <v>0.25</v>
      </c>
      <c r="P247" s="79"/>
      <c r="Q247" s="61" t="s">
        <v>3</v>
      </c>
      <c r="R247" s="60">
        <v>10000</v>
      </c>
      <c r="S247" s="54" t="str">
        <f t="shared" si="8"/>
        <v>% ABAIXO DO MINIMO</v>
      </c>
    </row>
    <row r="248" spans="2:19" s="54" customFormat="1" ht="38.25" x14ac:dyDescent="0.2">
      <c r="B248" s="108"/>
      <c r="C248" s="55">
        <v>3</v>
      </c>
      <c r="D248" s="55" t="s">
        <v>46</v>
      </c>
      <c r="E248" s="55" t="s">
        <v>82</v>
      </c>
      <c r="F248" s="58" t="s">
        <v>3</v>
      </c>
      <c r="G248" s="61">
        <v>0.1</v>
      </c>
      <c r="H248" s="58" t="s">
        <v>3</v>
      </c>
      <c r="I248" s="61">
        <v>0.1</v>
      </c>
      <c r="J248" s="58"/>
      <c r="K248" s="61"/>
      <c r="L248" s="61"/>
      <c r="M248" s="61"/>
      <c r="N248" s="58" t="s">
        <v>3</v>
      </c>
      <c r="O248" s="101">
        <v>0.25</v>
      </c>
      <c r="P248" s="79"/>
      <c r="Q248" s="61" t="s">
        <v>3</v>
      </c>
      <c r="R248" s="60">
        <v>10000</v>
      </c>
      <c r="S248" s="54" t="str">
        <f t="shared" ref="S248:S249" si="9">IF(P248&gt;=O248,"CORRETO","% ABAIXO DO MINIMO")</f>
        <v>% ABAIXO DO MINIMO</v>
      </c>
    </row>
    <row r="249" spans="2:19" s="54" customFormat="1" ht="38.25" x14ac:dyDescent="0.2">
      <c r="B249" s="108"/>
      <c r="C249" s="55">
        <v>4</v>
      </c>
      <c r="D249" s="55" t="s">
        <v>46</v>
      </c>
      <c r="E249" s="55" t="s">
        <v>83</v>
      </c>
      <c r="F249" s="58" t="s">
        <v>3</v>
      </c>
      <c r="G249" s="61">
        <v>0.03</v>
      </c>
      <c r="H249" s="58" t="s">
        <v>3</v>
      </c>
      <c r="I249" s="61">
        <v>0.05</v>
      </c>
      <c r="J249" s="58"/>
      <c r="K249" s="61"/>
      <c r="L249" s="61"/>
      <c r="M249" s="61"/>
      <c r="N249" s="58" t="s">
        <v>3</v>
      </c>
      <c r="O249" s="101">
        <v>0.03</v>
      </c>
      <c r="P249" s="79"/>
      <c r="Q249" s="61" t="s">
        <v>3</v>
      </c>
      <c r="R249" s="60">
        <v>10000</v>
      </c>
      <c r="S249" s="54" t="str">
        <f t="shared" si="9"/>
        <v>% ABAIXO DO MINIMO</v>
      </c>
    </row>
    <row r="250" spans="2:19" s="54" customFormat="1" x14ac:dyDescent="0.2">
      <c r="B250" s="62"/>
      <c r="C250" s="124" t="s">
        <v>84</v>
      </c>
      <c r="D250" s="125"/>
      <c r="E250" s="125"/>
      <c r="F250" s="125"/>
      <c r="G250" s="125"/>
      <c r="H250" s="125"/>
      <c r="I250" s="125"/>
      <c r="J250" s="125"/>
      <c r="K250" s="125"/>
      <c r="L250" s="125"/>
      <c r="M250" s="125"/>
      <c r="N250" s="125"/>
      <c r="O250" s="126"/>
      <c r="P250" s="63"/>
      <c r="Q250" s="63"/>
      <c r="R250" s="60">
        <f>SUM(R246:R249)</f>
        <v>44500</v>
      </c>
    </row>
    <row r="251" spans="2:19" s="54" customFormat="1" x14ac:dyDescent="0.2">
      <c r="B251" s="64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6"/>
    </row>
    <row r="252" spans="2:19" s="54" customFormat="1" x14ac:dyDescent="0.2">
      <c r="C252" s="67"/>
      <c r="D252" s="67"/>
      <c r="E252" s="68" t="s">
        <v>38</v>
      </c>
      <c r="O252" s="69" t="s">
        <v>43</v>
      </c>
      <c r="P252" s="69" t="s">
        <v>44</v>
      </c>
    </row>
    <row r="253" spans="2:19" s="54" customFormat="1" x14ac:dyDescent="0.2">
      <c r="B253" s="67"/>
      <c r="C253" s="67"/>
      <c r="D253" s="67"/>
      <c r="E253" s="68" t="s">
        <v>39</v>
      </c>
      <c r="O253" s="70">
        <f>SUM(P247+P248+P249)/3</f>
        <v>0</v>
      </c>
      <c r="P253" s="70">
        <f>P246</f>
        <v>0</v>
      </c>
    </row>
    <row r="254" spans="2:19" s="54" customFormat="1" x14ac:dyDescent="0.2">
      <c r="B254" s="67"/>
      <c r="C254" s="67"/>
      <c r="D254" s="67"/>
      <c r="E254" s="68" t="s">
        <v>40</v>
      </c>
      <c r="O254" s="69" t="s">
        <v>42</v>
      </c>
      <c r="P254" s="71">
        <f>0.6*O253+0.4*P253</f>
        <v>0</v>
      </c>
    </row>
    <row r="255" spans="2:19" s="54" customFormat="1" x14ac:dyDescent="0.2">
      <c r="B255" s="67"/>
      <c r="C255" s="67"/>
      <c r="D255" s="67"/>
      <c r="E255" s="68" t="s">
        <v>41</v>
      </c>
    </row>
    <row r="257" spans="2:19" x14ac:dyDescent="0.2">
      <c r="B257" s="19"/>
      <c r="C257" s="19"/>
      <c r="D257" s="19"/>
      <c r="E257" s="30"/>
    </row>
    <row r="258" spans="2:19" ht="15" customHeight="1" x14ac:dyDescent="0.2">
      <c r="B258" s="111" t="s">
        <v>195</v>
      </c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</row>
    <row r="259" spans="2:19" ht="63.75" x14ac:dyDescent="0.2">
      <c r="B259" s="36" t="s">
        <v>0</v>
      </c>
      <c r="C259" s="36" t="s">
        <v>1</v>
      </c>
      <c r="D259" s="36" t="s">
        <v>45</v>
      </c>
      <c r="E259" s="36" t="s">
        <v>2</v>
      </c>
      <c r="F259" s="36" t="s">
        <v>4</v>
      </c>
      <c r="G259" s="36" t="s">
        <v>5</v>
      </c>
      <c r="H259" s="36" t="s">
        <v>4</v>
      </c>
      <c r="I259" s="36" t="s">
        <v>5</v>
      </c>
      <c r="J259" s="36" t="s">
        <v>4</v>
      </c>
      <c r="K259" s="36" t="s">
        <v>5</v>
      </c>
      <c r="L259" s="36" t="s">
        <v>4</v>
      </c>
      <c r="M259" s="36" t="s">
        <v>5</v>
      </c>
      <c r="N259" s="36" t="s">
        <v>4</v>
      </c>
      <c r="O259" s="36" t="s">
        <v>33</v>
      </c>
      <c r="P259" s="29" t="s">
        <v>35</v>
      </c>
      <c r="Q259" s="36" t="s">
        <v>37</v>
      </c>
      <c r="R259" s="6" t="s">
        <v>17</v>
      </c>
    </row>
    <row r="260" spans="2:19" ht="38.25" x14ac:dyDescent="0.2">
      <c r="B260" s="109">
        <v>19</v>
      </c>
      <c r="C260" s="36">
        <v>1</v>
      </c>
      <c r="D260" s="36">
        <v>100</v>
      </c>
      <c r="E260" s="36" t="s">
        <v>85</v>
      </c>
      <c r="F260" s="7">
        <v>150</v>
      </c>
      <c r="G260" s="8" t="s">
        <v>3</v>
      </c>
      <c r="H260" s="7">
        <v>78</v>
      </c>
      <c r="I260" s="8" t="s">
        <v>3</v>
      </c>
      <c r="J260" s="7">
        <v>70</v>
      </c>
      <c r="K260" s="8" t="s">
        <v>3</v>
      </c>
      <c r="L260" s="7">
        <v>55</v>
      </c>
      <c r="M260" s="8" t="s">
        <v>3</v>
      </c>
      <c r="N260" s="13">
        <v>97.33</v>
      </c>
      <c r="O260" s="8" t="s">
        <v>34</v>
      </c>
      <c r="P260" s="74"/>
      <c r="Q260" s="10">
        <f>N260-N260*P260</f>
        <v>97.33</v>
      </c>
      <c r="R260" s="11">
        <f>Q260*D260</f>
        <v>9733</v>
      </c>
    </row>
    <row r="261" spans="2:19" ht="38.25" x14ac:dyDescent="0.2">
      <c r="B261" s="109"/>
      <c r="C261" s="36">
        <v>2</v>
      </c>
      <c r="D261" s="36" t="s">
        <v>46</v>
      </c>
      <c r="E261" s="36" t="s">
        <v>86</v>
      </c>
      <c r="F261" s="8" t="s">
        <v>3</v>
      </c>
      <c r="G261" s="12">
        <v>0.1</v>
      </c>
      <c r="H261" s="8" t="s">
        <v>3</v>
      </c>
      <c r="I261" s="12">
        <v>0.1</v>
      </c>
      <c r="J261" s="8" t="s">
        <v>3</v>
      </c>
      <c r="K261" s="12">
        <v>0.1</v>
      </c>
      <c r="L261" s="8" t="s">
        <v>3</v>
      </c>
      <c r="M261" s="12"/>
      <c r="N261" s="8" t="s">
        <v>3</v>
      </c>
      <c r="O261" s="72">
        <v>0.18</v>
      </c>
      <c r="P261" s="78"/>
      <c r="Q261" s="28" t="s">
        <v>3</v>
      </c>
      <c r="R261" s="11">
        <v>8000</v>
      </c>
      <c r="S261" s="5" t="str">
        <f t="shared" ref="S261:S295" si="10">IF(P261&gt;=O261,"CORRETO","% ABAIXO DO MINIMO")</f>
        <v>% ABAIXO DO MINIMO</v>
      </c>
    </row>
    <row r="262" spans="2:19" ht="38.25" x14ac:dyDescent="0.2">
      <c r="B262" s="109"/>
      <c r="C262" s="36">
        <v>3</v>
      </c>
      <c r="D262" s="36" t="s">
        <v>46</v>
      </c>
      <c r="E262" s="36" t="s">
        <v>87</v>
      </c>
      <c r="F262" s="8" t="s">
        <v>3</v>
      </c>
      <c r="G262" s="12">
        <v>0.1</v>
      </c>
      <c r="H262" s="8" t="s">
        <v>3</v>
      </c>
      <c r="I262" s="12">
        <v>0.1</v>
      </c>
      <c r="J262" s="8" t="s">
        <v>3</v>
      </c>
      <c r="K262" s="12">
        <v>0.1</v>
      </c>
      <c r="L262" s="8" t="s">
        <v>3</v>
      </c>
      <c r="M262" s="12"/>
      <c r="N262" s="8" t="s">
        <v>3</v>
      </c>
      <c r="O262" s="72">
        <v>0.18</v>
      </c>
      <c r="P262" s="78"/>
      <c r="Q262" s="28" t="s">
        <v>3</v>
      </c>
      <c r="R262" s="11">
        <v>8000</v>
      </c>
      <c r="S262" s="5" t="str">
        <f t="shared" si="10"/>
        <v>% ABAIXO DO MINIMO</v>
      </c>
    </row>
    <row r="263" spans="2:19" ht="38.25" x14ac:dyDescent="0.2">
      <c r="B263" s="109"/>
      <c r="C263" s="36">
        <v>4</v>
      </c>
      <c r="D263" s="36" t="s">
        <v>46</v>
      </c>
      <c r="E263" s="36" t="s">
        <v>88</v>
      </c>
      <c r="F263" s="8" t="s">
        <v>3</v>
      </c>
      <c r="G263" s="12">
        <v>0.1</v>
      </c>
      <c r="H263" s="8" t="s">
        <v>3</v>
      </c>
      <c r="I263" s="12">
        <v>0.03</v>
      </c>
      <c r="J263" s="8" t="s">
        <v>3</v>
      </c>
      <c r="K263" s="12">
        <v>0.05</v>
      </c>
      <c r="L263" s="8" t="s">
        <v>3</v>
      </c>
      <c r="M263" s="12"/>
      <c r="N263" s="8" t="s">
        <v>3</v>
      </c>
      <c r="O263" s="72">
        <v>0.09</v>
      </c>
      <c r="P263" s="78"/>
      <c r="Q263" s="28" t="s">
        <v>3</v>
      </c>
      <c r="R263" s="11">
        <v>8000</v>
      </c>
      <c r="S263" s="5" t="str">
        <f t="shared" si="10"/>
        <v>% ABAIXO DO MINIMO</v>
      </c>
    </row>
    <row r="264" spans="2:19" x14ac:dyDescent="0.2">
      <c r="B264" s="14"/>
      <c r="C264" s="112" t="s">
        <v>89</v>
      </c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4"/>
      <c r="P264" s="35"/>
      <c r="Q264" s="35"/>
      <c r="R264" s="11">
        <f>SUM(R260:R263)</f>
        <v>33733</v>
      </c>
    </row>
    <row r="265" spans="2:19" x14ac:dyDescent="0.2">
      <c r="B265" s="16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15"/>
    </row>
    <row r="266" spans="2:19" x14ac:dyDescent="0.2">
      <c r="C266" s="19"/>
      <c r="D266" s="19"/>
      <c r="E266" s="20" t="s">
        <v>38</v>
      </c>
      <c r="O266" s="25" t="s">
        <v>43</v>
      </c>
      <c r="P266" s="25" t="s">
        <v>44</v>
      </c>
    </row>
    <row r="267" spans="2:19" x14ac:dyDescent="0.2">
      <c r="B267" s="19"/>
      <c r="C267" s="19"/>
      <c r="D267" s="19"/>
      <c r="E267" s="20" t="s">
        <v>39</v>
      </c>
      <c r="O267" s="21">
        <f>SUM(P261+P262+P263)/3</f>
        <v>0</v>
      </c>
      <c r="P267" s="21">
        <f>P260</f>
        <v>0</v>
      </c>
    </row>
    <row r="268" spans="2:19" x14ac:dyDescent="0.2">
      <c r="B268" s="19"/>
      <c r="C268" s="19"/>
      <c r="D268" s="19"/>
      <c r="E268" s="20" t="s">
        <v>40</v>
      </c>
      <c r="O268" s="26" t="s">
        <v>42</v>
      </c>
      <c r="P268" s="27">
        <f>0.6*O267+0.4*P267</f>
        <v>0</v>
      </c>
    </row>
    <row r="269" spans="2:19" x14ac:dyDescent="0.2">
      <c r="B269" s="19"/>
      <c r="C269" s="19"/>
      <c r="D269" s="19"/>
      <c r="E269" s="20" t="s">
        <v>41</v>
      </c>
    </row>
    <row r="270" spans="2:19" x14ac:dyDescent="0.2">
      <c r="B270" s="19"/>
      <c r="C270" s="19"/>
      <c r="D270" s="19"/>
      <c r="E270" s="19"/>
    </row>
    <row r="272" spans="2:19" ht="15" customHeight="1" x14ac:dyDescent="0.2">
      <c r="B272" s="111" t="s">
        <v>196</v>
      </c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</row>
    <row r="273" spans="2:19" ht="63.75" x14ac:dyDescent="0.2">
      <c r="B273" s="36" t="s">
        <v>0</v>
      </c>
      <c r="C273" s="36" t="s">
        <v>1</v>
      </c>
      <c r="D273" s="36" t="s">
        <v>45</v>
      </c>
      <c r="E273" s="36" t="s">
        <v>2</v>
      </c>
      <c r="F273" s="36" t="s">
        <v>4</v>
      </c>
      <c r="G273" s="36" t="s">
        <v>5</v>
      </c>
      <c r="H273" s="36" t="s">
        <v>4</v>
      </c>
      <c r="I273" s="36" t="s">
        <v>5</v>
      </c>
      <c r="J273" s="36" t="s">
        <v>4</v>
      </c>
      <c r="K273" s="36" t="s">
        <v>5</v>
      </c>
      <c r="L273" s="36" t="s">
        <v>4</v>
      </c>
      <c r="M273" s="36" t="s">
        <v>5</v>
      </c>
      <c r="N273" s="36" t="s">
        <v>4</v>
      </c>
      <c r="O273" s="36" t="s">
        <v>33</v>
      </c>
      <c r="P273" s="29" t="s">
        <v>35</v>
      </c>
      <c r="Q273" s="36" t="s">
        <v>37</v>
      </c>
      <c r="R273" s="6" t="s">
        <v>17</v>
      </c>
    </row>
    <row r="274" spans="2:19" ht="38.25" x14ac:dyDescent="0.2">
      <c r="B274" s="109">
        <v>20</v>
      </c>
      <c r="C274" s="36">
        <v>1</v>
      </c>
      <c r="D274" s="36">
        <v>100</v>
      </c>
      <c r="E274" s="36" t="s">
        <v>90</v>
      </c>
      <c r="F274" s="7">
        <v>220</v>
      </c>
      <c r="G274" s="8" t="s">
        <v>3</v>
      </c>
      <c r="H274" s="7">
        <v>185</v>
      </c>
      <c r="I274" s="8" t="s">
        <v>3</v>
      </c>
      <c r="J274" s="7">
        <v>180</v>
      </c>
      <c r="K274" s="8" t="s">
        <v>3</v>
      </c>
      <c r="L274" s="7">
        <v>120</v>
      </c>
      <c r="M274" s="8" t="s">
        <v>3</v>
      </c>
      <c r="N274" s="17">
        <v>110</v>
      </c>
      <c r="O274" s="8" t="s">
        <v>34</v>
      </c>
      <c r="P274" s="80"/>
      <c r="Q274" s="10">
        <f>N274-N274*P274</f>
        <v>110</v>
      </c>
      <c r="R274" s="11">
        <f>Q274*D274</f>
        <v>11000</v>
      </c>
    </row>
    <row r="275" spans="2:19" ht="38.25" x14ac:dyDescent="0.2">
      <c r="B275" s="109"/>
      <c r="C275" s="36">
        <v>2</v>
      </c>
      <c r="D275" s="36">
        <v>100</v>
      </c>
      <c r="E275" s="36" t="s">
        <v>91</v>
      </c>
      <c r="F275" s="7">
        <v>220</v>
      </c>
      <c r="G275" s="8" t="s">
        <v>3</v>
      </c>
      <c r="H275" s="7">
        <v>130</v>
      </c>
      <c r="I275" s="8" t="s">
        <v>3</v>
      </c>
      <c r="J275" s="7">
        <v>120</v>
      </c>
      <c r="K275" s="8" t="s">
        <v>3</v>
      </c>
      <c r="L275" s="7">
        <v>110</v>
      </c>
      <c r="M275" s="8" t="s">
        <v>3</v>
      </c>
      <c r="N275" s="17">
        <v>102</v>
      </c>
      <c r="O275" s="8" t="s">
        <v>34</v>
      </c>
      <c r="P275" s="80"/>
      <c r="Q275" s="10">
        <f t="shared" ref="Q275:Q278" si="11">N275-N275*P275</f>
        <v>102</v>
      </c>
      <c r="R275" s="11">
        <f t="shared" ref="R275:R278" si="12">Q275*D275</f>
        <v>10200</v>
      </c>
    </row>
    <row r="276" spans="2:19" ht="38.25" x14ac:dyDescent="0.2">
      <c r="B276" s="109"/>
      <c r="C276" s="36">
        <v>3</v>
      </c>
      <c r="D276" s="36">
        <v>100</v>
      </c>
      <c r="E276" s="36" t="s">
        <v>92</v>
      </c>
      <c r="F276" s="7">
        <v>220</v>
      </c>
      <c r="G276" s="8" t="s">
        <v>3</v>
      </c>
      <c r="H276" s="7">
        <v>110</v>
      </c>
      <c r="I276" s="8" t="s">
        <v>3</v>
      </c>
      <c r="J276" s="7">
        <v>100</v>
      </c>
      <c r="K276" s="8" t="s">
        <v>3</v>
      </c>
      <c r="L276" s="7"/>
      <c r="M276" s="8" t="s">
        <v>3</v>
      </c>
      <c r="N276" s="17">
        <v>105</v>
      </c>
      <c r="O276" s="8" t="s">
        <v>34</v>
      </c>
      <c r="P276" s="80"/>
      <c r="Q276" s="10">
        <f t="shared" si="11"/>
        <v>105</v>
      </c>
      <c r="R276" s="11">
        <f t="shared" si="12"/>
        <v>10500</v>
      </c>
    </row>
    <row r="277" spans="2:19" ht="38.25" x14ac:dyDescent="0.2">
      <c r="B277" s="109"/>
      <c r="C277" s="36">
        <v>4</v>
      </c>
      <c r="D277" s="36">
        <v>100</v>
      </c>
      <c r="E277" s="36" t="s">
        <v>93</v>
      </c>
      <c r="F277" s="7">
        <v>220</v>
      </c>
      <c r="G277" s="8" t="s">
        <v>3</v>
      </c>
      <c r="H277" s="7">
        <v>130</v>
      </c>
      <c r="I277" s="8" t="s">
        <v>3</v>
      </c>
      <c r="J277" s="7">
        <v>120</v>
      </c>
      <c r="K277" s="8" t="s">
        <v>3</v>
      </c>
      <c r="L277" s="7">
        <v>130</v>
      </c>
      <c r="M277" s="8" t="s">
        <v>3</v>
      </c>
      <c r="N277" s="17">
        <v>102</v>
      </c>
      <c r="O277" s="8" t="s">
        <v>34</v>
      </c>
      <c r="P277" s="80"/>
      <c r="Q277" s="10">
        <f t="shared" si="11"/>
        <v>102</v>
      </c>
      <c r="R277" s="11">
        <f t="shared" si="12"/>
        <v>10200</v>
      </c>
    </row>
    <row r="278" spans="2:19" ht="38.25" x14ac:dyDescent="0.2">
      <c r="B278" s="109"/>
      <c r="C278" s="36">
        <v>5</v>
      </c>
      <c r="D278" s="36">
        <v>100</v>
      </c>
      <c r="E278" s="36" t="s">
        <v>94</v>
      </c>
      <c r="F278" s="7">
        <v>220</v>
      </c>
      <c r="G278" s="8" t="s">
        <v>3</v>
      </c>
      <c r="H278" s="7">
        <v>120</v>
      </c>
      <c r="I278" s="8" t="s">
        <v>3</v>
      </c>
      <c r="J278" s="7">
        <v>120</v>
      </c>
      <c r="K278" s="8" t="s">
        <v>3</v>
      </c>
      <c r="L278" s="7">
        <v>80</v>
      </c>
      <c r="M278" s="8" t="s">
        <v>3</v>
      </c>
      <c r="N278" s="17">
        <v>102</v>
      </c>
      <c r="O278" s="8" t="s">
        <v>34</v>
      </c>
      <c r="P278" s="80"/>
      <c r="Q278" s="10">
        <f t="shared" si="11"/>
        <v>102</v>
      </c>
      <c r="R278" s="11">
        <f t="shared" si="12"/>
        <v>10200</v>
      </c>
    </row>
    <row r="279" spans="2:19" ht="38.25" x14ac:dyDescent="0.2">
      <c r="B279" s="109"/>
      <c r="C279" s="36">
        <v>6</v>
      </c>
      <c r="D279" s="36" t="s">
        <v>46</v>
      </c>
      <c r="E279" s="36" t="s">
        <v>95</v>
      </c>
      <c r="F279" s="8" t="s">
        <v>3</v>
      </c>
      <c r="G279" s="12">
        <v>0.1</v>
      </c>
      <c r="H279" s="8" t="s">
        <v>3</v>
      </c>
      <c r="I279" s="12">
        <v>0.1</v>
      </c>
      <c r="J279" s="8" t="s">
        <v>3</v>
      </c>
      <c r="K279" s="12">
        <v>0.1</v>
      </c>
      <c r="L279" s="8" t="s">
        <v>3</v>
      </c>
      <c r="M279" s="12"/>
      <c r="N279" s="8" t="s">
        <v>3</v>
      </c>
      <c r="O279" s="81">
        <v>0.15</v>
      </c>
      <c r="P279" s="80"/>
      <c r="Q279" s="28" t="s">
        <v>3</v>
      </c>
      <c r="R279" s="11">
        <v>8000</v>
      </c>
      <c r="S279" s="5" t="str">
        <f t="shared" si="10"/>
        <v>% ABAIXO DO MINIMO</v>
      </c>
    </row>
    <row r="280" spans="2:19" ht="38.25" x14ac:dyDescent="0.2">
      <c r="B280" s="109"/>
      <c r="C280" s="36">
        <v>7</v>
      </c>
      <c r="D280" s="36" t="s">
        <v>46</v>
      </c>
      <c r="E280" s="36" t="s">
        <v>96</v>
      </c>
      <c r="F280" s="8" t="s">
        <v>3</v>
      </c>
      <c r="G280" s="12">
        <v>0.15</v>
      </c>
      <c r="H280" s="8" t="s">
        <v>3</v>
      </c>
      <c r="I280" s="12">
        <v>0.1</v>
      </c>
      <c r="J280" s="8" t="s">
        <v>3</v>
      </c>
      <c r="K280" s="12">
        <v>0.1</v>
      </c>
      <c r="L280" s="8" t="s">
        <v>3</v>
      </c>
      <c r="M280" s="12"/>
      <c r="N280" s="8" t="s">
        <v>3</v>
      </c>
      <c r="O280" s="81">
        <v>0.15</v>
      </c>
      <c r="P280" s="80"/>
      <c r="Q280" s="28" t="s">
        <v>3</v>
      </c>
      <c r="R280" s="11">
        <v>8000</v>
      </c>
      <c r="S280" s="5" t="str">
        <f t="shared" si="10"/>
        <v>% ABAIXO DO MINIMO</v>
      </c>
    </row>
    <row r="281" spans="2:19" ht="38.25" x14ac:dyDescent="0.2">
      <c r="B281" s="109"/>
      <c r="C281" s="36">
        <v>8</v>
      </c>
      <c r="D281" s="36" t="s">
        <v>46</v>
      </c>
      <c r="E281" s="36" t="s">
        <v>97</v>
      </c>
      <c r="F281" s="8" t="s">
        <v>3</v>
      </c>
      <c r="G281" s="12">
        <v>0.3</v>
      </c>
      <c r="H281" s="8" t="s">
        <v>3</v>
      </c>
      <c r="I281" s="12">
        <v>0.03</v>
      </c>
      <c r="J281" s="8" t="s">
        <v>3</v>
      </c>
      <c r="K281" s="12">
        <v>0.05</v>
      </c>
      <c r="L281" s="8" t="s">
        <v>3</v>
      </c>
      <c r="M281" s="12"/>
      <c r="N281" s="8" t="s">
        <v>3</v>
      </c>
      <c r="O281" s="81">
        <v>0.09</v>
      </c>
      <c r="P281" s="80"/>
      <c r="Q281" s="28" t="s">
        <v>3</v>
      </c>
      <c r="R281" s="11">
        <v>8000</v>
      </c>
      <c r="S281" s="5" t="str">
        <f t="shared" si="10"/>
        <v>% ABAIXO DO MINIMO</v>
      </c>
    </row>
    <row r="282" spans="2:19" x14ac:dyDescent="0.2">
      <c r="B282" s="14"/>
      <c r="C282" s="112" t="s">
        <v>89</v>
      </c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4"/>
      <c r="P282" s="35"/>
      <c r="Q282" s="35"/>
      <c r="R282" s="11">
        <f>SUM(R274:R281)</f>
        <v>76100</v>
      </c>
    </row>
    <row r="283" spans="2:19" x14ac:dyDescent="0.2">
      <c r="B283" s="16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15"/>
    </row>
    <row r="284" spans="2:19" x14ac:dyDescent="0.2">
      <c r="C284" s="19"/>
      <c r="D284" s="19"/>
      <c r="E284" s="20" t="s">
        <v>38</v>
      </c>
      <c r="O284" s="25" t="s">
        <v>43</v>
      </c>
      <c r="P284" s="25" t="s">
        <v>44</v>
      </c>
    </row>
    <row r="285" spans="2:19" x14ac:dyDescent="0.2">
      <c r="B285" s="19"/>
      <c r="C285" s="19"/>
      <c r="D285" s="19"/>
      <c r="E285" s="20" t="s">
        <v>39</v>
      </c>
      <c r="O285" s="21">
        <f>SUM(P279+P280+P281)/3</f>
        <v>0</v>
      </c>
      <c r="P285" s="21">
        <f>SUM(P274:P278)/5</f>
        <v>0</v>
      </c>
    </row>
    <row r="286" spans="2:19" x14ac:dyDescent="0.2">
      <c r="B286" s="19"/>
      <c r="C286" s="19"/>
      <c r="D286" s="19"/>
      <c r="E286" s="20" t="s">
        <v>40</v>
      </c>
      <c r="O286" s="26" t="s">
        <v>42</v>
      </c>
      <c r="P286" s="27">
        <f>0.6*O285+0.4*P285</f>
        <v>0</v>
      </c>
    </row>
    <row r="287" spans="2:19" x14ac:dyDescent="0.2">
      <c r="B287" s="19"/>
      <c r="C287" s="19"/>
      <c r="D287" s="19"/>
      <c r="E287" s="20" t="s">
        <v>41</v>
      </c>
    </row>
    <row r="288" spans="2:19" x14ac:dyDescent="0.2">
      <c r="B288" s="19"/>
      <c r="C288" s="19"/>
      <c r="D288" s="19"/>
      <c r="E288" s="19"/>
    </row>
    <row r="290" spans="2:19" ht="15" customHeight="1" x14ac:dyDescent="0.2">
      <c r="B290" s="111" t="s">
        <v>197</v>
      </c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</row>
    <row r="291" spans="2:19" ht="63.75" x14ac:dyDescent="0.2">
      <c r="B291" s="36" t="s">
        <v>0</v>
      </c>
      <c r="C291" s="36" t="s">
        <v>1</v>
      </c>
      <c r="D291" s="36" t="s">
        <v>45</v>
      </c>
      <c r="E291" s="36" t="s">
        <v>2</v>
      </c>
      <c r="F291" s="36" t="s">
        <v>4</v>
      </c>
      <c r="G291" s="36" t="s">
        <v>5</v>
      </c>
      <c r="H291" s="36" t="s">
        <v>4</v>
      </c>
      <c r="I291" s="36" t="s">
        <v>5</v>
      </c>
      <c r="J291" s="36" t="s">
        <v>4</v>
      </c>
      <c r="K291" s="36" t="s">
        <v>5</v>
      </c>
      <c r="L291" s="36"/>
      <c r="M291" s="36"/>
      <c r="N291" s="36" t="s">
        <v>4</v>
      </c>
      <c r="O291" s="36" t="s">
        <v>33</v>
      </c>
      <c r="P291" s="29" t="s">
        <v>35</v>
      </c>
      <c r="Q291" s="36" t="s">
        <v>37</v>
      </c>
      <c r="R291" s="6" t="s">
        <v>17</v>
      </c>
    </row>
    <row r="292" spans="2:19" ht="38.25" x14ac:dyDescent="0.2">
      <c r="B292" s="109">
        <v>21</v>
      </c>
      <c r="C292" s="36">
        <v>1</v>
      </c>
      <c r="D292" s="36">
        <v>100</v>
      </c>
      <c r="E292" s="36" t="s">
        <v>100</v>
      </c>
      <c r="F292" s="7">
        <v>68</v>
      </c>
      <c r="G292" s="8" t="s">
        <v>3</v>
      </c>
      <c r="H292" s="7">
        <v>60</v>
      </c>
      <c r="I292" s="8" t="s">
        <v>3</v>
      </c>
      <c r="J292" s="7">
        <v>55</v>
      </c>
      <c r="K292" s="8" t="s">
        <v>3</v>
      </c>
      <c r="L292" s="8"/>
      <c r="M292" s="8"/>
      <c r="N292" s="17">
        <v>100</v>
      </c>
      <c r="O292" s="8" t="s">
        <v>34</v>
      </c>
      <c r="P292" s="74"/>
      <c r="Q292" s="10">
        <f>N292-N292*P292</f>
        <v>100</v>
      </c>
      <c r="R292" s="11">
        <f>Q292*D292</f>
        <v>10000</v>
      </c>
    </row>
    <row r="293" spans="2:19" ht="38.25" x14ac:dyDescent="0.2">
      <c r="B293" s="109"/>
      <c r="C293" s="36">
        <v>2</v>
      </c>
      <c r="D293" s="36" t="s">
        <v>46</v>
      </c>
      <c r="E293" s="36" t="s">
        <v>99</v>
      </c>
      <c r="F293" s="8" t="s">
        <v>3</v>
      </c>
      <c r="G293" s="12">
        <v>0.1</v>
      </c>
      <c r="H293" s="8" t="s">
        <v>3</v>
      </c>
      <c r="I293" s="12">
        <v>0.1</v>
      </c>
      <c r="J293" s="8" t="s">
        <v>3</v>
      </c>
      <c r="K293" s="12">
        <v>0.1</v>
      </c>
      <c r="L293" s="12"/>
      <c r="M293" s="12"/>
      <c r="N293" s="8" t="s">
        <v>3</v>
      </c>
      <c r="O293" s="105">
        <v>0.2</v>
      </c>
      <c r="P293" s="78"/>
      <c r="Q293" s="28" t="s">
        <v>3</v>
      </c>
      <c r="R293" s="11">
        <v>3000</v>
      </c>
      <c r="S293" s="5" t="str">
        <f t="shared" si="10"/>
        <v>% ABAIXO DO MINIMO</v>
      </c>
    </row>
    <row r="294" spans="2:19" ht="38.25" x14ac:dyDescent="0.2">
      <c r="B294" s="109"/>
      <c r="C294" s="36">
        <v>3</v>
      </c>
      <c r="D294" s="36" t="s">
        <v>46</v>
      </c>
      <c r="E294" s="36" t="s">
        <v>101</v>
      </c>
      <c r="F294" s="8" t="s">
        <v>3</v>
      </c>
      <c r="G294" s="12">
        <v>0.1</v>
      </c>
      <c r="H294" s="8" t="s">
        <v>3</v>
      </c>
      <c r="I294" s="12">
        <v>0.1</v>
      </c>
      <c r="J294" s="8" t="s">
        <v>3</v>
      </c>
      <c r="K294" s="12">
        <v>0.1</v>
      </c>
      <c r="L294" s="12"/>
      <c r="M294" s="12"/>
      <c r="N294" s="8" t="s">
        <v>3</v>
      </c>
      <c r="O294" s="105">
        <v>0.2</v>
      </c>
      <c r="P294" s="78"/>
      <c r="Q294" s="28" t="s">
        <v>3</v>
      </c>
      <c r="R294" s="11">
        <v>3000</v>
      </c>
      <c r="S294" s="5" t="str">
        <f t="shared" si="10"/>
        <v>% ABAIXO DO MINIMO</v>
      </c>
    </row>
    <row r="295" spans="2:19" ht="38.25" x14ac:dyDescent="0.2">
      <c r="B295" s="109"/>
      <c r="C295" s="36">
        <v>4</v>
      </c>
      <c r="D295" s="36" t="s">
        <v>46</v>
      </c>
      <c r="E295" s="36" t="s">
        <v>102</v>
      </c>
      <c r="F295" s="8" t="s">
        <v>3</v>
      </c>
      <c r="G295" s="12">
        <v>0.03</v>
      </c>
      <c r="H295" s="8" t="s">
        <v>3</v>
      </c>
      <c r="I295" s="12">
        <v>0.05</v>
      </c>
      <c r="J295" s="8" t="s">
        <v>3</v>
      </c>
      <c r="K295" s="12">
        <v>0.03</v>
      </c>
      <c r="L295" s="12"/>
      <c r="M295" s="12"/>
      <c r="N295" s="8" t="s">
        <v>3</v>
      </c>
      <c r="O295" s="105">
        <v>0.03</v>
      </c>
      <c r="P295" s="78"/>
      <c r="Q295" s="28" t="s">
        <v>3</v>
      </c>
      <c r="R295" s="11">
        <v>3000</v>
      </c>
      <c r="S295" s="5" t="str">
        <f t="shared" si="10"/>
        <v>% ABAIXO DO MINIMO</v>
      </c>
    </row>
    <row r="296" spans="2:19" x14ac:dyDescent="0.2">
      <c r="B296" s="14"/>
      <c r="C296" s="112" t="s">
        <v>98</v>
      </c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4"/>
      <c r="P296" s="35"/>
      <c r="Q296" s="35"/>
      <c r="R296" s="11">
        <f>SUM(R292:R295)</f>
        <v>19000</v>
      </c>
    </row>
    <row r="297" spans="2:19" x14ac:dyDescent="0.2">
      <c r="B297" s="16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15"/>
    </row>
    <row r="298" spans="2:19" x14ac:dyDescent="0.2">
      <c r="C298" s="19"/>
      <c r="D298" s="19"/>
      <c r="E298" s="20" t="s">
        <v>38</v>
      </c>
      <c r="O298" s="25" t="s">
        <v>43</v>
      </c>
      <c r="P298" s="25" t="s">
        <v>44</v>
      </c>
    </row>
    <row r="299" spans="2:19" x14ac:dyDescent="0.2">
      <c r="B299" s="19"/>
      <c r="C299" s="19"/>
      <c r="D299" s="19"/>
      <c r="E299" s="20" t="s">
        <v>39</v>
      </c>
      <c r="O299" s="21">
        <f>SUM(P293+P294+P295)/3</f>
        <v>0</v>
      </c>
      <c r="P299" s="21">
        <f>P292</f>
        <v>0</v>
      </c>
    </row>
    <row r="300" spans="2:19" x14ac:dyDescent="0.2">
      <c r="B300" s="19"/>
      <c r="C300" s="19"/>
      <c r="D300" s="19"/>
      <c r="E300" s="20" t="s">
        <v>40</v>
      </c>
      <c r="O300" s="26" t="s">
        <v>42</v>
      </c>
      <c r="P300" s="27">
        <f>0.6*O299+0.4*P299</f>
        <v>0</v>
      </c>
    </row>
    <row r="301" spans="2:19" x14ac:dyDescent="0.2">
      <c r="B301" s="19"/>
      <c r="C301" s="19"/>
      <c r="D301" s="19"/>
      <c r="E301" s="20" t="s">
        <v>41</v>
      </c>
    </row>
    <row r="302" spans="2:19" x14ac:dyDescent="0.2">
      <c r="B302" s="19"/>
      <c r="C302" s="19"/>
      <c r="D302" s="19"/>
      <c r="E302" s="30"/>
    </row>
    <row r="304" spans="2:19" ht="12.75" customHeight="1" x14ac:dyDescent="0.2">
      <c r="B304" s="111" t="s">
        <v>198</v>
      </c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</row>
    <row r="305" spans="2:19" ht="63.75" x14ac:dyDescent="0.2">
      <c r="B305" s="36" t="s">
        <v>0</v>
      </c>
      <c r="C305" s="36" t="s">
        <v>1</v>
      </c>
      <c r="D305" s="36" t="s">
        <v>45</v>
      </c>
      <c r="E305" s="36" t="s">
        <v>2</v>
      </c>
      <c r="F305" s="36" t="s">
        <v>4</v>
      </c>
      <c r="G305" s="36" t="s">
        <v>5</v>
      </c>
      <c r="H305" s="36" t="s">
        <v>4</v>
      </c>
      <c r="I305" s="36" t="s">
        <v>5</v>
      </c>
      <c r="J305" s="36"/>
      <c r="K305" s="36"/>
      <c r="L305" s="36"/>
      <c r="M305" s="36"/>
      <c r="N305" s="36" t="s">
        <v>4</v>
      </c>
      <c r="O305" s="36" t="s">
        <v>33</v>
      </c>
      <c r="P305" s="29" t="s">
        <v>35</v>
      </c>
      <c r="Q305" s="36" t="s">
        <v>37</v>
      </c>
      <c r="R305" s="6" t="s">
        <v>17</v>
      </c>
    </row>
    <row r="306" spans="2:19" ht="38.25" x14ac:dyDescent="0.2">
      <c r="B306" s="109">
        <v>22</v>
      </c>
      <c r="C306" s="36">
        <v>1</v>
      </c>
      <c r="D306" s="36">
        <v>100</v>
      </c>
      <c r="E306" s="36" t="s">
        <v>103</v>
      </c>
      <c r="F306" s="7">
        <v>70</v>
      </c>
      <c r="G306" s="8" t="s">
        <v>3</v>
      </c>
      <c r="H306" s="7">
        <v>65</v>
      </c>
      <c r="I306" s="8" t="s">
        <v>3</v>
      </c>
      <c r="J306" s="7"/>
      <c r="K306" s="8"/>
      <c r="L306" s="8"/>
      <c r="M306" s="8"/>
      <c r="N306" s="17">
        <v>120</v>
      </c>
      <c r="O306" s="8" t="s">
        <v>34</v>
      </c>
      <c r="P306" s="74"/>
      <c r="Q306" s="10">
        <f>N306-N306*P306</f>
        <v>120</v>
      </c>
      <c r="R306" s="11">
        <f>Q306*D306</f>
        <v>12000</v>
      </c>
    </row>
    <row r="307" spans="2:19" ht="38.25" x14ac:dyDescent="0.2">
      <c r="B307" s="109"/>
      <c r="C307" s="36">
        <v>2</v>
      </c>
      <c r="D307" s="36" t="s">
        <v>46</v>
      </c>
      <c r="E307" s="36" t="s">
        <v>86</v>
      </c>
      <c r="F307" s="8" t="s">
        <v>3</v>
      </c>
      <c r="G307" s="12">
        <v>0.1</v>
      </c>
      <c r="H307" s="8" t="s">
        <v>3</v>
      </c>
      <c r="I307" s="12">
        <v>0.1</v>
      </c>
      <c r="J307" s="8"/>
      <c r="K307" s="12"/>
      <c r="L307" s="12"/>
      <c r="M307" s="12"/>
      <c r="N307" s="8" t="s">
        <v>3</v>
      </c>
      <c r="O307" s="72">
        <v>0.2</v>
      </c>
      <c r="P307" s="78"/>
      <c r="Q307" s="28" t="s">
        <v>3</v>
      </c>
      <c r="R307" s="11">
        <v>10000</v>
      </c>
      <c r="S307" s="5" t="str">
        <f t="shared" ref="S307:S321" si="13">IF(P307&gt;=O307,"CORRETO","% ABAIXO DO MINIMO")</f>
        <v>% ABAIXO DO MINIMO</v>
      </c>
    </row>
    <row r="308" spans="2:19" ht="38.25" x14ac:dyDescent="0.2">
      <c r="B308" s="109"/>
      <c r="C308" s="36">
        <v>3</v>
      </c>
      <c r="D308" s="36" t="s">
        <v>46</v>
      </c>
      <c r="E308" s="36" t="s">
        <v>87</v>
      </c>
      <c r="F308" s="8" t="s">
        <v>3</v>
      </c>
      <c r="G308" s="12">
        <v>0.1</v>
      </c>
      <c r="H308" s="8" t="s">
        <v>3</v>
      </c>
      <c r="I308" s="12">
        <v>0.1</v>
      </c>
      <c r="J308" s="8"/>
      <c r="K308" s="12"/>
      <c r="L308" s="12"/>
      <c r="M308" s="12"/>
      <c r="N308" s="8" t="s">
        <v>3</v>
      </c>
      <c r="O308" s="72">
        <v>0.2</v>
      </c>
      <c r="P308" s="78"/>
      <c r="Q308" s="28" t="s">
        <v>3</v>
      </c>
      <c r="R308" s="11">
        <v>10000</v>
      </c>
      <c r="S308" s="5" t="str">
        <f t="shared" si="13"/>
        <v>% ABAIXO DO MINIMO</v>
      </c>
    </row>
    <row r="309" spans="2:19" ht="38.25" x14ac:dyDescent="0.2">
      <c r="B309" s="109"/>
      <c r="C309" s="36">
        <v>4</v>
      </c>
      <c r="D309" s="36" t="s">
        <v>46</v>
      </c>
      <c r="E309" s="36" t="s">
        <v>88</v>
      </c>
      <c r="F309" s="8" t="s">
        <v>3</v>
      </c>
      <c r="G309" s="12">
        <v>0.03</v>
      </c>
      <c r="H309" s="8" t="s">
        <v>3</v>
      </c>
      <c r="I309" s="12">
        <v>0.05</v>
      </c>
      <c r="J309" s="8"/>
      <c r="K309" s="12"/>
      <c r="L309" s="12"/>
      <c r="M309" s="12"/>
      <c r="N309" s="8" t="s">
        <v>3</v>
      </c>
      <c r="O309" s="72">
        <v>0.03</v>
      </c>
      <c r="P309" s="78"/>
      <c r="Q309" s="28" t="s">
        <v>3</v>
      </c>
      <c r="R309" s="11">
        <v>10000</v>
      </c>
      <c r="S309" s="5" t="str">
        <f t="shared" si="13"/>
        <v>% ABAIXO DO MINIMO</v>
      </c>
    </row>
    <row r="310" spans="2:19" x14ac:dyDescent="0.2">
      <c r="B310" s="14"/>
      <c r="C310" s="112" t="s">
        <v>104</v>
      </c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4"/>
      <c r="P310" s="35"/>
      <c r="Q310" s="35"/>
      <c r="R310" s="11">
        <f>SUM(R306:R309)</f>
        <v>42000</v>
      </c>
    </row>
    <row r="311" spans="2:19" x14ac:dyDescent="0.2">
      <c r="B311" s="16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15"/>
    </row>
    <row r="312" spans="2:19" x14ac:dyDescent="0.2">
      <c r="C312" s="19"/>
      <c r="D312" s="19"/>
      <c r="E312" s="20" t="s">
        <v>38</v>
      </c>
      <c r="O312" s="25" t="s">
        <v>43</v>
      </c>
      <c r="P312" s="25" t="s">
        <v>44</v>
      </c>
    </row>
    <row r="313" spans="2:19" x14ac:dyDescent="0.2">
      <c r="B313" s="19"/>
      <c r="C313" s="19"/>
      <c r="D313" s="19"/>
      <c r="E313" s="20" t="s">
        <v>39</v>
      </c>
      <c r="O313" s="21">
        <f>SUM(P307+P308+P309)/3</f>
        <v>0</v>
      </c>
      <c r="P313" s="21">
        <f>P306</f>
        <v>0</v>
      </c>
    </row>
    <row r="314" spans="2:19" x14ac:dyDescent="0.2">
      <c r="B314" s="19"/>
      <c r="C314" s="19"/>
      <c r="D314" s="19"/>
      <c r="E314" s="20" t="s">
        <v>40</v>
      </c>
      <c r="O314" s="26" t="s">
        <v>42</v>
      </c>
      <c r="P314" s="27">
        <f>0.6*O313+0.4*P313</f>
        <v>0</v>
      </c>
    </row>
    <row r="315" spans="2:19" x14ac:dyDescent="0.2">
      <c r="B315" s="19"/>
      <c r="C315" s="19"/>
      <c r="D315" s="19"/>
      <c r="E315" s="20" t="s">
        <v>41</v>
      </c>
    </row>
    <row r="316" spans="2:19" x14ac:dyDescent="0.2">
      <c r="B316" s="19"/>
      <c r="C316" s="19"/>
      <c r="D316" s="19"/>
      <c r="E316" s="19"/>
    </row>
    <row r="317" spans="2:19" x14ac:dyDescent="0.2">
      <c r="B317" s="19"/>
      <c r="C317" s="19"/>
      <c r="D317" s="19"/>
      <c r="E317" s="19"/>
    </row>
    <row r="318" spans="2:19" ht="12.75" customHeight="1" x14ac:dyDescent="0.2">
      <c r="B318" s="111" t="s">
        <v>199</v>
      </c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</row>
    <row r="319" spans="2:19" ht="63.75" x14ac:dyDescent="0.2">
      <c r="B319" s="36" t="s">
        <v>0</v>
      </c>
      <c r="C319" s="36" t="s">
        <v>1</v>
      </c>
      <c r="D319" s="36" t="s">
        <v>45</v>
      </c>
      <c r="E319" s="36" t="s">
        <v>2</v>
      </c>
      <c r="F319" s="36" t="s">
        <v>4</v>
      </c>
      <c r="G319" s="36" t="s">
        <v>5</v>
      </c>
      <c r="H319" s="36" t="s">
        <v>4</v>
      </c>
      <c r="I319" s="36" t="s">
        <v>5</v>
      </c>
      <c r="J319" s="36"/>
      <c r="K319" s="36"/>
      <c r="L319" s="36"/>
      <c r="M319" s="36"/>
      <c r="N319" s="36" t="s">
        <v>4</v>
      </c>
      <c r="O319" s="36" t="s">
        <v>33</v>
      </c>
      <c r="P319" s="29" t="s">
        <v>35</v>
      </c>
      <c r="Q319" s="36" t="s">
        <v>37</v>
      </c>
      <c r="R319" s="6" t="s">
        <v>17</v>
      </c>
    </row>
    <row r="320" spans="2:19" ht="38.25" x14ac:dyDescent="0.2">
      <c r="B320" s="109">
        <v>23</v>
      </c>
      <c r="C320" s="36">
        <v>1</v>
      </c>
      <c r="D320" s="36">
        <v>100</v>
      </c>
      <c r="E320" s="36" t="s">
        <v>105</v>
      </c>
      <c r="F320" s="7">
        <v>68</v>
      </c>
      <c r="G320" s="8" t="s">
        <v>3</v>
      </c>
      <c r="H320" s="7">
        <v>60</v>
      </c>
      <c r="I320" s="8" t="s">
        <v>3</v>
      </c>
      <c r="J320" s="7"/>
      <c r="K320" s="8"/>
      <c r="L320" s="8"/>
      <c r="M320" s="8"/>
      <c r="N320" s="17">
        <v>120</v>
      </c>
      <c r="O320" s="8" t="s">
        <v>34</v>
      </c>
      <c r="P320" s="74"/>
      <c r="Q320" s="10">
        <f>N320-N320*P320</f>
        <v>120</v>
      </c>
      <c r="R320" s="11">
        <f>Q320*D320</f>
        <v>12000</v>
      </c>
    </row>
    <row r="321" spans="2:19" ht="38.25" x14ac:dyDescent="0.2">
      <c r="B321" s="109"/>
      <c r="C321" s="36">
        <v>2</v>
      </c>
      <c r="D321" s="36" t="s">
        <v>46</v>
      </c>
      <c r="E321" s="36" t="s">
        <v>86</v>
      </c>
      <c r="F321" s="8" t="s">
        <v>3</v>
      </c>
      <c r="G321" s="12">
        <v>0.1</v>
      </c>
      <c r="H321" s="8" t="s">
        <v>3</v>
      </c>
      <c r="I321" s="12">
        <v>0.1</v>
      </c>
      <c r="J321" s="8"/>
      <c r="K321" s="12"/>
      <c r="L321" s="12"/>
      <c r="M321" s="12"/>
      <c r="N321" s="8" t="s">
        <v>3</v>
      </c>
      <c r="O321" s="105">
        <v>0.2</v>
      </c>
      <c r="P321" s="78"/>
      <c r="Q321" s="28" t="s">
        <v>3</v>
      </c>
      <c r="R321" s="11">
        <v>10000</v>
      </c>
      <c r="S321" s="5" t="str">
        <f t="shared" si="13"/>
        <v>% ABAIXO DO MINIMO</v>
      </c>
    </row>
    <row r="322" spans="2:19" ht="38.25" x14ac:dyDescent="0.2">
      <c r="B322" s="109"/>
      <c r="C322" s="36">
        <v>3</v>
      </c>
      <c r="D322" s="36" t="s">
        <v>46</v>
      </c>
      <c r="E322" s="36" t="s">
        <v>87</v>
      </c>
      <c r="F322" s="8" t="s">
        <v>3</v>
      </c>
      <c r="G322" s="12">
        <v>0.1</v>
      </c>
      <c r="H322" s="8" t="s">
        <v>3</v>
      </c>
      <c r="I322" s="12">
        <v>0.1</v>
      </c>
      <c r="J322" s="8"/>
      <c r="K322" s="12"/>
      <c r="L322" s="12"/>
      <c r="M322" s="12"/>
      <c r="N322" s="8" t="s">
        <v>3</v>
      </c>
      <c r="O322" s="105">
        <v>0.2</v>
      </c>
      <c r="P322" s="78"/>
      <c r="Q322" s="28" t="s">
        <v>3</v>
      </c>
      <c r="R322" s="11">
        <v>10000</v>
      </c>
      <c r="S322" s="5" t="str">
        <f t="shared" ref="S322:S365" si="14">IF(P322&gt;=O322,"CORRETO","% ABAIXO DO MINIMO")</f>
        <v>% ABAIXO DO MINIMO</v>
      </c>
    </row>
    <row r="323" spans="2:19" ht="38.25" x14ac:dyDescent="0.2">
      <c r="B323" s="109"/>
      <c r="C323" s="36">
        <v>4</v>
      </c>
      <c r="D323" s="36" t="s">
        <v>46</v>
      </c>
      <c r="E323" s="36" t="s">
        <v>88</v>
      </c>
      <c r="F323" s="8" t="s">
        <v>3</v>
      </c>
      <c r="G323" s="12">
        <v>0.03</v>
      </c>
      <c r="H323" s="8" t="s">
        <v>3</v>
      </c>
      <c r="I323" s="12">
        <v>0.05</v>
      </c>
      <c r="J323" s="8"/>
      <c r="K323" s="12"/>
      <c r="L323" s="12"/>
      <c r="M323" s="12"/>
      <c r="N323" s="8" t="s">
        <v>3</v>
      </c>
      <c r="O323" s="105">
        <v>0.03</v>
      </c>
      <c r="P323" s="78"/>
      <c r="Q323" s="28" t="s">
        <v>3</v>
      </c>
      <c r="R323" s="11">
        <v>15000</v>
      </c>
      <c r="S323" s="5" t="str">
        <f t="shared" si="14"/>
        <v>% ABAIXO DO MINIMO</v>
      </c>
    </row>
    <row r="324" spans="2:19" x14ac:dyDescent="0.2">
      <c r="B324" s="14"/>
      <c r="C324" s="112" t="s">
        <v>106</v>
      </c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4"/>
      <c r="P324" s="35"/>
      <c r="Q324" s="35"/>
      <c r="R324" s="11">
        <f>SUM(R320:R323)</f>
        <v>47000</v>
      </c>
    </row>
    <row r="325" spans="2:19" x14ac:dyDescent="0.2">
      <c r="B325" s="16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15"/>
    </row>
    <row r="326" spans="2:19" x14ac:dyDescent="0.2">
      <c r="C326" s="19"/>
      <c r="D326" s="19"/>
      <c r="E326" s="20" t="s">
        <v>38</v>
      </c>
      <c r="O326" s="25" t="s">
        <v>43</v>
      </c>
      <c r="P326" s="25" t="s">
        <v>44</v>
      </c>
    </row>
    <row r="327" spans="2:19" x14ac:dyDescent="0.2">
      <c r="B327" s="19"/>
      <c r="C327" s="19"/>
      <c r="D327" s="19"/>
      <c r="E327" s="20" t="s">
        <v>39</v>
      </c>
      <c r="O327" s="21">
        <f>SUM(P321+P322+P323)/3</f>
        <v>0</v>
      </c>
      <c r="P327" s="21">
        <f>P320</f>
        <v>0</v>
      </c>
    </row>
    <row r="328" spans="2:19" x14ac:dyDescent="0.2">
      <c r="B328" s="19"/>
      <c r="C328" s="19"/>
      <c r="D328" s="19"/>
      <c r="E328" s="20" t="s">
        <v>40</v>
      </c>
      <c r="O328" s="26" t="s">
        <v>42</v>
      </c>
      <c r="P328" s="27">
        <f>0.6*O327+0.4*P327</f>
        <v>0</v>
      </c>
    </row>
    <row r="329" spans="2:19" x14ac:dyDescent="0.2">
      <c r="B329" s="19"/>
      <c r="C329" s="19"/>
      <c r="D329" s="19"/>
      <c r="E329" s="20" t="s">
        <v>41</v>
      </c>
    </row>
    <row r="330" spans="2:19" x14ac:dyDescent="0.2">
      <c r="B330" s="19"/>
      <c r="C330" s="19"/>
      <c r="D330" s="19"/>
      <c r="E330" s="30"/>
    </row>
    <row r="331" spans="2:19" x14ac:dyDescent="0.2">
      <c r="B331" s="111" t="s">
        <v>200</v>
      </c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</row>
    <row r="332" spans="2:19" ht="63.75" x14ac:dyDescent="0.2">
      <c r="B332" s="83" t="s">
        <v>0</v>
      </c>
      <c r="C332" s="83" t="s">
        <v>1</v>
      </c>
      <c r="D332" s="83" t="s">
        <v>45</v>
      </c>
      <c r="E332" s="83" t="s">
        <v>2</v>
      </c>
      <c r="F332" s="83" t="s">
        <v>4</v>
      </c>
      <c r="G332" s="83" t="s">
        <v>5</v>
      </c>
      <c r="H332" s="83" t="s">
        <v>4</v>
      </c>
      <c r="I332" s="83" t="s">
        <v>5</v>
      </c>
      <c r="J332" s="83"/>
      <c r="K332" s="83"/>
      <c r="L332" s="83"/>
      <c r="M332" s="83"/>
      <c r="N332" s="83" t="s">
        <v>4</v>
      </c>
      <c r="O332" s="83" t="s">
        <v>33</v>
      </c>
      <c r="P332" s="29" t="s">
        <v>35</v>
      </c>
      <c r="Q332" s="83" t="s">
        <v>37</v>
      </c>
      <c r="R332" s="6" t="s">
        <v>17</v>
      </c>
    </row>
    <row r="333" spans="2:19" ht="38.25" x14ac:dyDescent="0.2">
      <c r="B333" s="109">
        <v>24</v>
      </c>
      <c r="C333" s="83">
        <v>1</v>
      </c>
      <c r="D333" s="83">
        <v>40</v>
      </c>
      <c r="E333" s="102" t="s">
        <v>171</v>
      </c>
      <c r="F333" s="7">
        <v>85</v>
      </c>
      <c r="G333" s="8" t="s">
        <v>3</v>
      </c>
      <c r="H333" s="7">
        <v>80</v>
      </c>
      <c r="I333" s="8" t="s">
        <v>3</v>
      </c>
      <c r="J333" s="7"/>
      <c r="K333" s="8"/>
      <c r="L333" s="8"/>
      <c r="M333" s="8"/>
      <c r="N333" s="17">
        <v>103.95</v>
      </c>
      <c r="O333" s="8" t="s">
        <v>34</v>
      </c>
      <c r="P333" s="74"/>
      <c r="Q333" s="10">
        <f>N333-N333*P333</f>
        <v>103.95</v>
      </c>
      <c r="R333" s="11">
        <f>Q333*D333</f>
        <v>4158</v>
      </c>
    </row>
    <row r="334" spans="2:19" ht="38.25" x14ac:dyDescent="0.2">
      <c r="B334" s="109"/>
      <c r="C334" s="83">
        <v>2</v>
      </c>
      <c r="D334" s="83" t="s">
        <v>46</v>
      </c>
      <c r="E334" s="102" t="s">
        <v>172</v>
      </c>
      <c r="F334" s="8" t="s">
        <v>3</v>
      </c>
      <c r="G334" s="12">
        <v>0.1</v>
      </c>
      <c r="H334" s="8" t="s">
        <v>3</v>
      </c>
      <c r="I334" s="12">
        <v>0.1</v>
      </c>
      <c r="J334" s="8"/>
      <c r="K334" s="12"/>
      <c r="L334" s="12"/>
      <c r="M334" s="12"/>
      <c r="N334" s="8" t="s">
        <v>3</v>
      </c>
      <c r="O334" s="72">
        <v>0.05</v>
      </c>
      <c r="P334" s="78"/>
      <c r="Q334" s="28" t="s">
        <v>3</v>
      </c>
      <c r="R334" s="11">
        <v>5900</v>
      </c>
      <c r="S334" s="5" t="str">
        <f t="shared" ref="S334:S335" si="15">IF(P334&gt;=O334,"CORRETO","% ABAIXO DO MINIMO")</f>
        <v>% ABAIXO DO MINIMO</v>
      </c>
    </row>
    <row r="335" spans="2:19" ht="38.25" x14ac:dyDescent="0.2">
      <c r="B335" s="109"/>
      <c r="C335" s="83">
        <v>3</v>
      </c>
      <c r="D335" s="83" t="s">
        <v>46</v>
      </c>
      <c r="E335" s="102" t="s">
        <v>173</v>
      </c>
      <c r="F335" s="8" t="s">
        <v>3</v>
      </c>
      <c r="G335" s="12">
        <v>0.1</v>
      </c>
      <c r="H335" s="8" t="s">
        <v>3</v>
      </c>
      <c r="I335" s="12">
        <v>0.1</v>
      </c>
      <c r="J335" s="8"/>
      <c r="K335" s="12"/>
      <c r="L335" s="12"/>
      <c r="M335" s="12"/>
      <c r="N335" s="8" t="s">
        <v>3</v>
      </c>
      <c r="O335" s="72">
        <v>0.05</v>
      </c>
      <c r="P335" s="78"/>
      <c r="Q335" s="28" t="s">
        <v>3</v>
      </c>
      <c r="R335" s="11">
        <v>7600</v>
      </c>
      <c r="S335" s="5" t="str">
        <f t="shared" si="15"/>
        <v>% ABAIXO DO MINIMO</v>
      </c>
    </row>
    <row r="336" spans="2:19" ht="39" thickBot="1" x14ac:dyDescent="0.25">
      <c r="B336" s="109"/>
      <c r="C336" s="83">
        <v>4</v>
      </c>
      <c r="D336" s="83"/>
      <c r="E336" s="102" t="s">
        <v>163</v>
      </c>
      <c r="F336" s="8"/>
      <c r="G336" s="12"/>
      <c r="H336" s="8"/>
      <c r="I336" s="12"/>
      <c r="J336" s="8"/>
      <c r="K336" s="12"/>
      <c r="L336" s="12"/>
      <c r="M336" s="12"/>
      <c r="N336" s="8" t="s">
        <v>3</v>
      </c>
      <c r="O336" s="72">
        <v>0.19</v>
      </c>
      <c r="P336" s="78"/>
      <c r="Q336" s="28" t="s">
        <v>3</v>
      </c>
      <c r="R336" s="11">
        <v>1500</v>
      </c>
      <c r="S336" s="5" t="str">
        <f t="shared" ref="S336:S338" si="16">IF(P336&gt;=O336,"CORRETO","% ABAIXO DO MINIMO")</f>
        <v>% ABAIXO DO MINIMO</v>
      </c>
    </row>
    <row r="337" spans="2:19" ht="39" thickBot="1" x14ac:dyDescent="0.25">
      <c r="B337" s="109"/>
      <c r="C337" s="83">
        <v>5</v>
      </c>
      <c r="D337" s="83"/>
      <c r="E337" s="103" t="s">
        <v>164</v>
      </c>
      <c r="F337" s="8"/>
      <c r="G337" s="12"/>
      <c r="H337" s="8"/>
      <c r="I337" s="12"/>
      <c r="J337" s="8"/>
      <c r="K337" s="12"/>
      <c r="L337" s="12"/>
      <c r="M337" s="12"/>
      <c r="N337" s="8" t="s">
        <v>3</v>
      </c>
      <c r="O337" s="72">
        <v>0.04</v>
      </c>
      <c r="P337" s="78"/>
      <c r="Q337" s="28" t="s">
        <v>3</v>
      </c>
      <c r="R337" s="11">
        <v>1500</v>
      </c>
      <c r="S337" s="5" t="str">
        <f t="shared" si="16"/>
        <v>% ABAIXO DO MINIMO</v>
      </c>
    </row>
    <row r="338" spans="2:19" ht="39" thickBot="1" x14ac:dyDescent="0.25">
      <c r="B338" s="109"/>
      <c r="C338" s="106">
        <v>6</v>
      </c>
      <c r="D338" s="106" t="s">
        <v>46</v>
      </c>
      <c r="E338" s="104" t="s">
        <v>165</v>
      </c>
      <c r="F338" s="8" t="s">
        <v>3</v>
      </c>
      <c r="G338" s="12">
        <v>0.03</v>
      </c>
      <c r="H338" s="8" t="s">
        <v>3</v>
      </c>
      <c r="I338" s="12">
        <v>0.05</v>
      </c>
      <c r="J338" s="8"/>
      <c r="K338" s="12"/>
      <c r="L338" s="12"/>
      <c r="M338" s="12"/>
      <c r="N338" s="8" t="s">
        <v>3</v>
      </c>
      <c r="O338" s="72">
        <v>2.5000000000000001E-2</v>
      </c>
      <c r="P338" s="78"/>
      <c r="Q338" s="28" t="s">
        <v>3</v>
      </c>
      <c r="R338" s="11">
        <v>1500</v>
      </c>
      <c r="S338" s="5" t="str">
        <f t="shared" si="16"/>
        <v>% ABAIXO DO MINIMO</v>
      </c>
    </row>
    <row r="339" spans="2:19" x14ac:dyDescent="0.2">
      <c r="B339" s="14"/>
      <c r="C339" s="112" t="s">
        <v>111</v>
      </c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4"/>
      <c r="P339" s="82"/>
      <c r="Q339" s="82"/>
      <c r="R339" s="11">
        <f>SUM(R333:R338)</f>
        <v>22158</v>
      </c>
    </row>
    <row r="340" spans="2:19" x14ac:dyDescent="0.2">
      <c r="B340" s="16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15"/>
    </row>
    <row r="341" spans="2:19" x14ac:dyDescent="0.2">
      <c r="C341" s="19"/>
      <c r="D341" s="19"/>
      <c r="E341" s="20" t="s">
        <v>38</v>
      </c>
      <c r="O341" s="25" t="s">
        <v>43</v>
      </c>
      <c r="P341" s="25" t="s">
        <v>44</v>
      </c>
    </row>
    <row r="342" spans="2:19" x14ac:dyDescent="0.2">
      <c r="B342" s="19"/>
      <c r="C342" s="19"/>
      <c r="D342" s="19"/>
      <c r="E342" s="20" t="s">
        <v>39</v>
      </c>
      <c r="O342" s="21">
        <f>SUM(P334+P335+P336+P337+P338)/5</f>
        <v>0</v>
      </c>
      <c r="P342" s="21">
        <f>P333</f>
        <v>0</v>
      </c>
    </row>
    <row r="343" spans="2:19" x14ac:dyDescent="0.2">
      <c r="B343" s="19"/>
      <c r="C343" s="19"/>
      <c r="D343" s="19"/>
      <c r="E343" s="20" t="s">
        <v>40</v>
      </c>
      <c r="O343" s="26" t="s">
        <v>42</v>
      </c>
      <c r="P343" s="27">
        <f>0.6*O342+0.4*P342</f>
        <v>0</v>
      </c>
    </row>
    <row r="344" spans="2:19" x14ac:dyDescent="0.2">
      <c r="B344" s="19"/>
      <c r="C344" s="19"/>
      <c r="D344" s="19"/>
      <c r="E344" s="20" t="s">
        <v>41</v>
      </c>
    </row>
    <row r="345" spans="2:19" x14ac:dyDescent="0.2">
      <c r="B345" s="19"/>
      <c r="C345" s="19"/>
      <c r="D345" s="19"/>
      <c r="E345" s="19"/>
    </row>
    <row r="346" spans="2:19" s="107" customFormat="1" ht="15" customHeight="1" x14ac:dyDescent="0.2">
      <c r="B346" s="110" t="s">
        <v>201</v>
      </c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</row>
    <row r="347" spans="2:19" ht="63.75" x14ac:dyDescent="0.2">
      <c r="B347" s="36" t="s">
        <v>0</v>
      </c>
      <c r="C347" s="36" t="s">
        <v>1</v>
      </c>
      <c r="D347" s="36" t="s">
        <v>45</v>
      </c>
      <c r="E347" s="36" t="s">
        <v>2</v>
      </c>
      <c r="F347" s="36" t="s">
        <v>4</v>
      </c>
      <c r="G347" s="36" t="s">
        <v>5</v>
      </c>
      <c r="H347" s="36" t="s">
        <v>4</v>
      </c>
      <c r="I347" s="36" t="s">
        <v>5</v>
      </c>
      <c r="J347" s="36"/>
      <c r="K347" s="36"/>
      <c r="L347" s="36"/>
      <c r="M347" s="36"/>
      <c r="N347" s="36" t="s">
        <v>4</v>
      </c>
      <c r="O347" s="36" t="s">
        <v>33</v>
      </c>
      <c r="P347" s="29" t="s">
        <v>35</v>
      </c>
      <c r="Q347" s="36" t="s">
        <v>37</v>
      </c>
      <c r="R347" s="6" t="s">
        <v>17</v>
      </c>
    </row>
    <row r="348" spans="2:19" ht="38.25" x14ac:dyDescent="0.2">
      <c r="B348" s="109">
        <v>25</v>
      </c>
      <c r="C348" s="36">
        <v>1</v>
      </c>
      <c r="D348" s="36">
        <v>100</v>
      </c>
      <c r="E348" s="36" t="s">
        <v>107</v>
      </c>
      <c r="F348" s="7">
        <v>150</v>
      </c>
      <c r="G348" s="8" t="s">
        <v>3</v>
      </c>
      <c r="H348" s="7">
        <v>130</v>
      </c>
      <c r="I348" s="8" t="s">
        <v>3</v>
      </c>
      <c r="J348" s="7"/>
      <c r="K348" s="8"/>
      <c r="L348" s="8"/>
      <c r="M348" s="8"/>
      <c r="N348" s="17">
        <v>145</v>
      </c>
      <c r="O348" s="8" t="s">
        <v>34</v>
      </c>
      <c r="P348" s="74"/>
      <c r="Q348" s="10">
        <f>N348-N348*P348</f>
        <v>145</v>
      </c>
      <c r="R348" s="11">
        <f>Q348*D348</f>
        <v>14500</v>
      </c>
    </row>
    <row r="349" spans="2:19" ht="38.25" x14ac:dyDescent="0.2">
      <c r="B349" s="109"/>
      <c r="C349" s="36">
        <v>2</v>
      </c>
      <c r="D349" s="36" t="s">
        <v>46</v>
      </c>
      <c r="E349" s="36" t="s">
        <v>108</v>
      </c>
      <c r="F349" s="8" t="s">
        <v>3</v>
      </c>
      <c r="G349" s="12">
        <v>0.1</v>
      </c>
      <c r="H349" s="8" t="s">
        <v>3</v>
      </c>
      <c r="I349" s="12">
        <v>0.1</v>
      </c>
      <c r="J349" s="8"/>
      <c r="K349" s="12"/>
      <c r="L349" s="12"/>
      <c r="M349" s="12"/>
      <c r="N349" s="8" t="s">
        <v>3</v>
      </c>
      <c r="O349" s="72">
        <v>0.2</v>
      </c>
      <c r="P349" s="78"/>
      <c r="Q349" s="28" t="s">
        <v>3</v>
      </c>
      <c r="R349" s="11">
        <v>15000</v>
      </c>
      <c r="S349" s="5" t="str">
        <f t="shared" si="14"/>
        <v>% ABAIXO DO MINIMO</v>
      </c>
    </row>
    <row r="350" spans="2:19" ht="38.25" x14ac:dyDescent="0.2">
      <c r="B350" s="109"/>
      <c r="C350" s="36">
        <v>3</v>
      </c>
      <c r="D350" s="36" t="s">
        <v>46</v>
      </c>
      <c r="E350" s="36" t="s">
        <v>109</v>
      </c>
      <c r="F350" s="8" t="s">
        <v>3</v>
      </c>
      <c r="G350" s="12">
        <v>0.1</v>
      </c>
      <c r="H350" s="8" t="s">
        <v>3</v>
      </c>
      <c r="I350" s="12">
        <v>0.1</v>
      </c>
      <c r="J350" s="8"/>
      <c r="K350" s="12"/>
      <c r="L350" s="12"/>
      <c r="M350" s="12"/>
      <c r="N350" s="8" t="s">
        <v>3</v>
      </c>
      <c r="O350" s="72">
        <v>0.2</v>
      </c>
      <c r="P350" s="78"/>
      <c r="Q350" s="28" t="s">
        <v>3</v>
      </c>
      <c r="R350" s="11">
        <v>15000</v>
      </c>
      <c r="S350" s="5" t="str">
        <f t="shared" si="14"/>
        <v>% ABAIXO DO MINIMO</v>
      </c>
    </row>
    <row r="351" spans="2:19" ht="38.25" x14ac:dyDescent="0.2">
      <c r="B351" s="109"/>
      <c r="C351" s="36">
        <v>4</v>
      </c>
      <c r="D351" s="36" t="s">
        <v>46</v>
      </c>
      <c r="E351" s="36" t="s">
        <v>110</v>
      </c>
      <c r="F351" s="8" t="s">
        <v>3</v>
      </c>
      <c r="G351" s="12">
        <v>0.03</v>
      </c>
      <c r="H351" s="8" t="s">
        <v>3</v>
      </c>
      <c r="I351" s="12">
        <v>0.05</v>
      </c>
      <c r="J351" s="8"/>
      <c r="K351" s="12"/>
      <c r="L351" s="12"/>
      <c r="M351" s="12"/>
      <c r="N351" s="8" t="s">
        <v>3</v>
      </c>
      <c r="O351" s="72">
        <v>0.03</v>
      </c>
      <c r="P351" s="78"/>
      <c r="Q351" s="28" t="s">
        <v>3</v>
      </c>
      <c r="R351" s="11">
        <v>15000</v>
      </c>
      <c r="S351" s="5" t="str">
        <f t="shared" si="14"/>
        <v>% ABAIXO DO MINIMO</v>
      </c>
    </row>
    <row r="352" spans="2:19" x14ac:dyDescent="0.2">
      <c r="B352" s="14"/>
      <c r="C352" s="112" t="s">
        <v>116</v>
      </c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4"/>
      <c r="P352" s="35"/>
      <c r="Q352" s="35"/>
      <c r="R352" s="11">
        <f>SUM(R348:R351)</f>
        <v>59500</v>
      </c>
    </row>
    <row r="353" spans="2:19" x14ac:dyDescent="0.2">
      <c r="B353" s="16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15"/>
    </row>
    <row r="354" spans="2:19" x14ac:dyDescent="0.2">
      <c r="C354" s="19"/>
      <c r="D354" s="19"/>
      <c r="E354" s="20" t="s">
        <v>38</v>
      </c>
      <c r="O354" s="25" t="s">
        <v>43</v>
      </c>
      <c r="P354" s="25" t="s">
        <v>44</v>
      </c>
    </row>
    <row r="355" spans="2:19" x14ac:dyDescent="0.2">
      <c r="B355" s="19"/>
      <c r="C355" s="19"/>
      <c r="D355" s="19"/>
      <c r="E355" s="20" t="s">
        <v>39</v>
      </c>
      <c r="O355" s="21">
        <f>SUM(P349+P350+P351)/3</f>
        <v>0</v>
      </c>
      <c r="P355" s="21">
        <f>P348</f>
        <v>0</v>
      </c>
    </row>
    <row r="356" spans="2:19" x14ac:dyDescent="0.2">
      <c r="B356" s="19"/>
      <c r="C356" s="19"/>
      <c r="D356" s="19"/>
      <c r="E356" s="20" t="s">
        <v>40</v>
      </c>
      <c r="O356" s="26" t="s">
        <v>42</v>
      </c>
      <c r="P356" s="27">
        <f>0.6*O355+0.4*P355</f>
        <v>0</v>
      </c>
    </row>
    <row r="357" spans="2:19" x14ac:dyDescent="0.2">
      <c r="B357" s="19"/>
      <c r="C357" s="19"/>
      <c r="D357" s="19"/>
      <c r="E357" s="20" t="s">
        <v>41</v>
      </c>
    </row>
    <row r="358" spans="2:19" x14ac:dyDescent="0.2">
      <c r="B358" s="19"/>
      <c r="C358" s="19"/>
      <c r="D358" s="19"/>
      <c r="E358" s="19"/>
    </row>
    <row r="360" spans="2:19" ht="15" customHeight="1" x14ac:dyDescent="0.2">
      <c r="B360" s="111" t="s">
        <v>202</v>
      </c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</row>
    <row r="361" spans="2:19" ht="63.75" x14ac:dyDescent="0.2">
      <c r="B361" s="36" t="s">
        <v>0</v>
      </c>
      <c r="C361" s="36" t="s">
        <v>1</v>
      </c>
      <c r="D361" s="36" t="s">
        <v>45</v>
      </c>
      <c r="E361" s="36" t="s">
        <v>2</v>
      </c>
      <c r="F361" s="36" t="s">
        <v>4</v>
      </c>
      <c r="G361" s="36" t="s">
        <v>5</v>
      </c>
      <c r="H361" s="36" t="s">
        <v>4</v>
      </c>
      <c r="I361" s="36" t="s">
        <v>5</v>
      </c>
      <c r="J361" s="36" t="s">
        <v>4</v>
      </c>
      <c r="K361" s="36" t="s">
        <v>5</v>
      </c>
      <c r="L361" s="36"/>
      <c r="M361" s="36"/>
      <c r="N361" s="36" t="s">
        <v>4</v>
      </c>
      <c r="O361" s="36" t="s">
        <v>33</v>
      </c>
      <c r="P361" s="29" t="s">
        <v>35</v>
      </c>
      <c r="Q361" s="36" t="s">
        <v>37</v>
      </c>
      <c r="R361" s="6" t="s">
        <v>17</v>
      </c>
    </row>
    <row r="362" spans="2:19" ht="38.25" x14ac:dyDescent="0.2">
      <c r="B362" s="109">
        <v>26</v>
      </c>
      <c r="C362" s="36">
        <v>1</v>
      </c>
      <c r="D362" s="36">
        <v>100</v>
      </c>
      <c r="E362" s="36" t="s">
        <v>112</v>
      </c>
      <c r="F362" s="7">
        <v>145</v>
      </c>
      <c r="G362" s="8" t="s">
        <v>3</v>
      </c>
      <c r="H362" s="7">
        <v>150</v>
      </c>
      <c r="I362" s="8" t="s">
        <v>3</v>
      </c>
      <c r="J362" s="7">
        <v>130</v>
      </c>
      <c r="K362" s="8" t="s">
        <v>3</v>
      </c>
      <c r="L362" s="8"/>
      <c r="M362" s="8"/>
      <c r="N362" s="17">
        <v>145</v>
      </c>
      <c r="O362" s="8" t="s">
        <v>34</v>
      </c>
      <c r="P362" s="74"/>
      <c r="Q362" s="10">
        <f>N362-N362*P362</f>
        <v>145</v>
      </c>
      <c r="R362" s="11">
        <f>Q362*D362</f>
        <v>14500</v>
      </c>
    </row>
    <row r="363" spans="2:19" ht="38.25" x14ac:dyDescent="0.2">
      <c r="B363" s="109"/>
      <c r="C363" s="36">
        <v>2</v>
      </c>
      <c r="D363" s="36" t="s">
        <v>46</v>
      </c>
      <c r="E363" s="36" t="s">
        <v>113</v>
      </c>
      <c r="F363" s="8" t="s">
        <v>3</v>
      </c>
      <c r="G363" s="12">
        <v>0.1</v>
      </c>
      <c r="H363" s="8" t="s">
        <v>3</v>
      </c>
      <c r="I363" s="12">
        <v>0.1</v>
      </c>
      <c r="J363" s="8" t="s">
        <v>3</v>
      </c>
      <c r="K363" s="12">
        <v>0.1</v>
      </c>
      <c r="L363" s="12"/>
      <c r="M363" s="12"/>
      <c r="N363" s="8" t="s">
        <v>3</v>
      </c>
      <c r="O363" s="72">
        <v>0.2</v>
      </c>
      <c r="P363" s="78"/>
      <c r="Q363" s="28" t="s">
        <v>3</v>
      </c>
      <c r="R363" s="11">
        <v>20000</v>
      </c>
      <c r="S363" s="5" t="str">
        <f t="shared" si="14"/>
        <v>% ABAIXO DO MINIMO</v>
      </c>
    </row>
    <row r="364" spans="2:19" ht="38.25" x14ac:dyDescent="0.2">
      <c r="B364" s="109"/>
      <c r="C364" s="36">
        <v>3</v>
      </c>
      <c r="D364" s="36" t="s">
        <v>46</v>
      </c>
      <c r="E364" s="36" t="s">
        <v>114</v>
      </c>
      <c r="F364" s="8" t="s">
        <v>3</v>
      </c>
      <c r="G364" s="12">
        <v>0.15</v>
      </c>
      <c r="H364" s="8" t="s">
        <v>3</v>
      </c>
      <c r="I364" s="12">
        <v>0.1</v>
      </c>
      <c r="J364" s="8" t="s">
        <v>3</v>
      </c>
      <c r="K364" s="12">
        <v>0.1</v>
      </c>
      <c r="L364" s="12"/>
      <c r="M364" s="12"/>
      <c r="N364" s="8" t="s">
        <v>3</v>
      </c>
      <c r="O364" s="72">
        <v>0.2</v>
      </c>
      <c r="P364" s="78"/>
      <c r="Q364" s="28" t="s">
        <v>3</v>
      </c>
      <c r="R364" s="11">
        <v>15000</v>
      </c>
      <c r="S364" s="5" t="str">
        <f t="shared" si="14"/>
        <v>% ABAIXO DO MINIMO</v>
      </c>
    </row>
    <row r="365" spans="2:19" ht="38.25" x14ac:dyDescent="0.2">
      <c r="B365" s="109"/>
      <c r="C365" s="36">
        <v>4</v>
      </c>
      <c r="D365" s="36" t="s">
        <v>46</v>
      </c>
      <c r="E365" s="36" t="s">
        <v>115</v>
      </c>
      <c r="F365" s="8" t="s">
        <v>3</v>
      </c>
      <c r="G365" s="12">
        <v>0.3</v>
      </c>
      <c r="H365" s="8" t="s">
        <v>3</v>
      </c>
      <c r="I365" s="12">
        <v>0.03</v>
      </c>
      <c r="J365" s="8" t="s">
        <v>3</v>
      </c>
      <c r="K365" s="12">
        <v>0.05</v>
      </c>
      <c r="L365" s="12"/>
      <c r="M365" s="12"/>
      <c r="N365" s="8" t="s">
        <v>3</v>
      </c>
      <c r="O365" s="72">
        <v>0.03</v>
      </c>
      <c r="P365" s="78"/>
      <c r="Q365" s="28" t="s">
        <v>3</v>
      </c>
      <c r="R365" s="11">
        <v>15000</v>
      </c>
      <c r="S365" s="5" t="str">
        <f t="shared" si="14"/>
        <v>% ABAIXO DO MINIMO</v>
      </c>
    </row>
    <row r="366" spans="2:19" x14ac:dyDescent="0.2">
      <c r="B366" s="14"/>
      <c r="C366" s="112" t="s">
        <v>118</v>
      </c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4"/>
      <c r="P366" s="35"/>
      <c r="Q366" s="35"/>
      <c r="R366" s="11">
        <f>SUM(R362:R365)</f>
        <v>64500</v>
      </c>
    </row>
    <row r="367" spans="2:19" x14ac:dyDescent="0.2">
      <c r="B367" s="16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15"/>
    </row>
    <row r="368" spans="2:19" x14ac:dyDescent="0.2">
      <c r="C368" s="19"/>
      <c r="D368" s="19"/>
      <c r="E368" s="20" t="s">
        <v>38</v>
      </c>
      <c r="O368" s="25" t="s">
        <v>43</v>
      </c>
      <c r="P368" s="25" t="s">
        <v>44</v>
      </c>
    </row>
    <row r="369" spans="2:19" x14ac:dyDescent="0.2">
      <c r="B369" s="19"/>
      <c r="C369" s="19"/>
      <c r="D369" s="19"/>
      <c r="E369" s="20" t="s">
        <v>39</v>
      </c>
      <c r="O369" s="21">
        <f>SUM(P363+P364+P365)/3</f>
        <v>0</v>
      </c>
      <c r="P369" s="21">
        <f>P362</f>
        <v>0</v>
      </c>
    </row>
    <row r="370" spans="2:19" x14ac:dyDescent="0.2">
      <c r="B370" s="19"/>
      <c r="C370" s="19"/>
      <c r="D370" s="19"/>
      <c r="E370" s="20" t="s">
        <v>40</v>
      </c>
      <c r="O370" s="26" t="s">
        <v>42</v>
      </c>
      <c r="P370" s="27">
        <f>0.6*O369+0.4*P369</f>
        <v>0</v>
      </c>
    </row>
    <row r="371" spans="2:19" x14ac:dyDescent="0.2">
      <c r="B371" s="19"/>
      <c r="C371" s="19"/>
      <c r="D371" s="19"/>
      <c r="E371" s="20" t="s">
        <v>41</v>
      </c>
    </row>
    <row r="372" spans="2:19" x14ac:dyDescent="0.2">
      <c r="B372" s="19"/>
      <c r="C372" s="19"/>
      <c r="D372" s="19"/>
      <c r="E372" s="19"/>
    </row>
    <row r="374" spans="2:19" ht="24.75" customHeight="1" x14ac:dyDescent="0.2">
      <c r="B374" s="111" t="s">
        <v>203</v>
      </c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</row>
    <row r="375" spans="2:19" ht="63.75" x14ac:dyDescent="0.2">
      <c r="B375" s="36" t="s">
        <v>0</v>
      </c>
      <c r="C375" s="36" t="s">
        <v>1</v>
      </c>
      <c r="D375" s="36" t="s">
        <v>45</v>
      </c>
      <c r="E375" s="36" t="s">
        <v>2</v>
      </c>
      <c r="F375" s="36" t="s">
        <v>4</v>
      </c>
      <c r="G375" s="36" t="s">
        <v>5</v>
      </c>
      <c r="H375" s="36" t="s">
        <v>4</v>
      </c>
      <c r="I375" s="36" t="s">
        <v>5</v>
      </c>
      <c r="J375" s="36"/>
      <c r="K375" s="36"/>
      <c r="L375" s="36"/>
      <c r="M375" s="36"/>
      <c r="N375" s="36" t="s">
        <v>4</v>
      </c>
      <c r="O375" s="36" t="s">
        <v>33</v>
      </c>
      <c r="P375" s="29" t="s">
        <v>35</v>
      </c>
      <c r="Q375" s="36" t="s">
        <v>37</v>
      </c>
      <c r="R375" s="6" t="s">
        <v>17</v>
      </c>
    </row>
    <row r="376" spans="2:19" ht="38.25" x14ac:dyDescent="0.2">
      <c r="B376" s="109">
        <v>27</v>
      </c>
      <c r="C376" s="36">
        <v>1</v>
      </c>
      <c r="D376" s="36">
        <v>100</v>
      </c>
      <c r="E376" s="36" t="s">
        <v>117</v>
      </c>
      <c r="F376" s="7">
        <v>90</v>
      </c>
      <c r="G376" s="8" t="s">
        <v>3</v>
      </c>
      <c r="H376" s="7">
        <v>80</v>
      </c>
      <c r="I376" s="8" t="s">
        <v>3</v>
      </c>
      <c r="J376" s="7"/>
      <c r="K376" s="8"/>
      <c r="L376" s="8"/>
      <c r="M376" s="8"/>
      <c r="N376" s="17">
        <v>90</v>
      </c>
      <c r="O376" s="8" t="s">
        <v>34</v>
      </c>
      <c r="P376" s="74"/>
      <c r="Q376" s="10">
        <f>N376-N376*P376</f>
        <v>90</v>
      </c>
      <c r="R376" s="11">
        <f>Q376*D376</f>
        <v>9000</v>
      </c>
    </row>
    <row r="377" spans="2:19" ht="38.25" x14ac:dyDescent="0.2">
      <c r="B377" s="109"/>
      <c r="C377" s="36">
        <v>2</v>
      </c>
      <c r="D377" s="36" t="s">
        <v>46</v>
      </c>
      <c r="E377" s="36" t="s">
        <v>86</v>
      </c>
      <c r="F377" s="8" t="s">
        <v>3</v>
      </c>
      <c r="G377" s="12">
        <v>0.1</v>
      </c>
      <c r="H377" s="8" t="s">
        <v>3</v>
      </c>
      <c r="I377" s="12">
        <v>0.1</v>
      </c>
      <c r="J377" s="8"/>
      <c r="K377" s="12"/>
      <c r="L377" s="12"/>
      <c r="M377" s="12"/>
      <c r="N377" s="8" t="s">
        <v>3</v>
      </c>
      <c r="O377" s="72">
        <v>0.15</v>
      </c>
      <c r="P377" s="78"/>
      <c r="Q377" s="28" t="s">
        <v>3</v>
      </c>
      <c r="R377" s="11">
        <v>5000</v>
      </c>
      <c r="S377" s="5" t="str">
        <f t="shared" ref="S377:S393" si="17">IF(P377&gt;=O377,"CORRETO","% ABAIXO DO MINIMO")</f>
        <v>% ABAIXO DO MINIMO</v>
      </c>
    </row>
    <row r="378" spans="2:19" ht="38.25" x14ac:dyDescent="0.2">
      <c r="B378" s="109"/>
      <c r="C378" s="36">
        <v>3</v>
      </c>
      <c r="D378" s="36" t="s">
        <v>46</v>
      </c>
      <c r="E378" s="36" t="s">
        <v>87</v>
      </c>
      <c r="F378" s="8" t="s">
        <v>3</v>
      </c>
      <c r="G378" s="12">
        <v>0.1</v>
      </c>
      <c r="H378" s="8" t="s">
        <v>3</v>
      </c>
      <c r="I378" s="12">
        <v>0.1</v>
      </c>
      <c r="J378" s="8"/>
      <c r="K378" s="12"/>
      <c r="L378" s="12"/>
      <c r="M378" s="12"/>
      <c r="N378" s="8" t="s">
        <v>3</v>
      </c>
      <c r="O378" s="72">
        <v>0.15</v>
      </c>
      <c r="P378" s="78"/>
      <c r="Q378" s="28" t="s">
        <v>3</v>
      </c>
      <c r="R378" s="11">
        <v>5000</v>
      </c>
      <c r="S378" s="5" t="str">
        <f t="shared" si="17"/>
        <v>% ABAIXO DO MINIMO</v>
      </c>
    </row>
    <row r="379" spans="2:19" ht="38.25" x14ac:dyDescent="0.2">
      <c r="B379" s="109"/>
      <c r="C379" s="36">
        <v>4</v>
      </c>
      <c r="D379" s="36" t="s">
        <v>46</v>
      </c>
      <c r="E379" s="36" t="s">
        <v>88</v>
      </c>
      <c r="F379" s="8" t="s">
        <v>3</v>
      </c>
      <c r="G379" s="12">
        <v>0.03</v>
      </c>
      <c r="H379" s="8" t="s">
        <v>3</v>
      </c>
      <c r="I379" s="12">
        <v>0.05</v>
      </c>
      <c r="J379" s="8"/>
      <c r="K379" s="12"/>
      <c r="L379" s="12"/>
      <c r="M379" s="12"/>
      <c r="N379" s="8" t="s">
        <v>3</v>
      </c>
      <c r="O379" s="72">
        <v>0.03</v>
      </c>
      <c r="P379" s="78"/>
      <c r="Q379" s="28" t="s">
        <v>3</v>
      </c>
      <c r="R379" s="11">
        <v>5000</v>
      </c>
      <c r="S379" s="5" t="str">
        <f t="shared" si="17"/>
        <v>% ABAIXO DO MINIMO</v>
      </c>
    </row>
    <row r="380" spans="2:19" x14ac:dyDescent="0.2">
      <c r="B380" s="14"/>
      <c r="C380" s="112" t="s">
        <v>178</v>
      </c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4"/>
      <c r="P380" s="35"/>
      <c r="Q380" s="35"/>
      <c r="R380" s="11">
        <f>SUM(R376:R379)</f>
        <v>24000</v>
      </c>
    </row>
    <row r="381" spans="2:19" x14ac:dyDescent="0.2">
      <c r="B381" s="16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15"/>
    </row>
    <row r="382" spans="2:19" x14ac:dyDescent="0.2">
      <c r="C382" s="19"/>
      <c r="D382" s="19"/>
      <c r="E382" s="20" t="s">
        <v>38</v>
      </c>
      <c r="O382" s="25" t="s">
        <v>43</v>
      </c>
      <c r="P382" s="25" t="s">
        <v>44</v>
      </c>
    </row>
    <row r="383" spans="2:19" x14ac:dyDescent="0.2">
      <c r="B383" s="19"/>
      <c r="C383" s="19"/>
      <c r="D383" s="19"/>
      <c r="E383" s="20" t="s">
        <v>39</v>
      </c>
      <c r="O383" s="21">
        <f>SUM(P377+P378+P379)/3</f>
        <v>0</v>
      </c>
      <c r="P383" s="21">
        <f>P376</f>
        <v>0</v>
      </c>
    </row>
    <row r="384" spans="2:19" x14ac:dyDescent="0.2">
      <c r="B384" s="19"/>
      <c r="C384" s="19"/>
      <c r="D384" s="19"/>
      <c r="E384" s="20" t="s">
        <v>40</v>
      </c>
      <c r="O384" s="26" t="s">
        <v>42</v>
      </c>
      <c r="P384" s="27">
        <f>0.6*O383+0.4*P383</f>
        <v>0</v>
      </c>
    </row>
    <row r="385" spans="2:19" x14ac:dyDescent="0.2">
      <c r="B385" s="19"/>
      <c r="C385" s="19"/>
      <c r="D385" s="19"/>
      <c r="E385" s="20" t="s">
        <v>41</v>
      </c>
    </row>
    <row r="386" spans="2:19" x14ac:dyDescent="0.2">
      <c r="B386" s="19"/>
      <c r="C386" s="19"/>
      <c r="D386" s="19"/>
      <c r="E386" s="19"/>
    </row>
    <row r="388" spans="2:19" ht="24" customHeight="1" x14ac:dyDescent="0.2">
      <c r="B388" s="111" t="s">
        <v>204</v>
      </c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</row>
    <row r="389" spans="2:19" ht="63.75" x14ac:dyDescent="0.2">
      <c r="B389" s="36" t="s">
        <v>0</v>
      </c>
      <c r="C389" s="36" t="s">
        <v>1</v>
      </c>
      <c r="D389" s="36" t="s">
        <v>45</v>
      </c>
      <c r="E389" s="36" t="s">
        <v>2</v>
      </c>
      <c r="F389" s="36" t="s">
        <v>4</v>
      </c>
      <c r="G389" s="36" t="s">
        <v>5</v>
      </c>
      <c r="H389" s="36" t="s">
        <v>4</v>
      </c>
      <c r="I389" s="36" t="s">
        <v>5</v>
      </c>
      <c r="J389" s="36"/>
      <c r="K389" s="36"/>
      <c r="L389" s="36"/>
      <c r="M389" s="36"/>
      <c r="N389" s="36" t="s">
        <v>4</v>
      </c>
      <c r="O389" s="36" t="s">
        <v>33</v>
      </c>
      <c r="P389" s="29" t="s">
        <v>35</v>
      </c>
      <c r="Q389" s="36" t="s">
        <v>37</v>
      </c>
      <c r="R389" s="6" t="s">
        <v>17</v>
      </c>
    </row>
    <row r="390" spans="2:19" ht="38.25" x14ac:dyDescent="0.2">
      <c r="B390" s="109">
        <v>28</v>
      </c>
      <c r="C390" s="36">
        <v>1</v>
      </c>
      <c r="D390" s="36">
        <v>100</v>
      </c>
      <c r="E390" s="36" t="s">
        <v>119</v>
      </c>
      <c r="F390" s="7">
        <v>85</v>
      </c>
      <c r="G390" s="8" t="s">
        <v>3</v>
      </c>
      <c r="H390" s="7">
        <v>80</v>
      </c>
      <c r="I390" s="8" t="s">
        <v>3</v>
      </c>
      <c r="J390" s="7"/>
      <c r="K390" s="8"/>
      <c r="L390" s="8"/>
      <c r="M390" s="8"/>
      <c r="N390" s="17">
        <v>120</v>
      </c>
      <c r="O390" s="8" t="s">
        <v>34</v>
      </c>
      <c r="P390" s="74"/>
      <c r="Q390" s="10">
        <f>N390-N390*P390</f>
        <v>120</v>
      </c>
      <c r="R390" s="11">
        <f>Q390*D390</f>
        <v>12000</v>
      </c>
    </row>
    <row r="391" spans="2:19" ht="38.25" x14ac:dyDescent="0.2">
      <c r="B391" s="109"/>
      <c r="C391" s="36">
        <v>2</v>
      </c>
      <c r="D391" s="36" t="s">
        <v>46</v>
      </c>
      <c r="E391" s="36" t="s">
        <v>86</v>
      </c>
      <c r="F391" s="8" t="s">
        <v>3</v>
      </c>
      <c r="G391" s="12">
        <v>0.1</v>
      </c>
      <c r="H391" s="8" t="s">
        <v>3</v>
      </c>
      <c r="I391" s="12">
        <v>0.1</v>
      </c>
      <c r="J391" s="8"/>
      <c r="K391" s="12"/>
      <c r="L391" s="12"/>
      <c r="M391" s="12"/>
      <c r="N391" s="8" t="s">
        <v>3</v>
      </c>
      <c r="O391" s="105">
        <v>0.2</v>
      </c>
      <c r="P391" s="78"/>
      <c r="Q391" s="28" t="s">
        <v>3</v>
      </c>
      <c r="R391" s="11">
        <v>5000</v>
      </c>
      <c r="S391" s="5" t="str">
        <f t="shared" si="17"/>
        <v>% ABAIXO DO MINIMO</v>
      </c>
    </row>
    <row r="392" spans="2:19" ht="38.25" x14ac:dyDescent="0.2">
      <c r="B392" s="109"/>
      <c r="C392" s="36">
        <v>3</v>
      </c>
      <c r="D392" s="36" t="s">
        <v>46</v>
      </c>
      <c r="E392" s="36" t="s">
        <v>87</v>
      </c>
      <c r="F392" s="8" t="s">
        <v>3</v>
      </c>
      <c r="G392" s="12">
        <v>0.1</v>
      </c>
      <c r="H392" s="8" t="s">
        <v>3</v>
      </c>
      <c r="I392" s="12">
        <v>0.1</v>
      </c>
      <c r="J392" s="8"/>
      <c r="K392" s="12"/>
      <c r="L392" s="12"/>
      <c r="M392" s="12"/>
      <c r="N392" s="8" t="s">
        <v>3</v>
      </c>
      <c r="O392" s="105">
        <v>0.2</v>
      </c>
      <c r="P392" s="78"/>
      <c r="Q392" s="28" t="s">
        <v>3</v>
      </c>
      <c r="R392" s="11">
        <v>5000</v>
      </c>
      <c r="S392" s="5" t="str">
        <f t="shared" si="17"/>
        <v>% ABAIXO DO MINIMO</v>
      </c>
    </row>
    <row r="393" spans="2:19" ht="38.25" x14ac:dyDescent="0.2">
      <c r="B393" s="109"/>
      <c r="C393" s="36">
        <v>4</v>
      </c>
      <c r="D393" s="36" t="s">
        <v>46</v>
      </c>
      <c r="E393" s="36" t="s">
        <v>88</v>
      </c>
      <c r="F393" s="8" t="s">
        <v>3</v>
      </c>
      <c r="G393" s="12">
        <v>0.03</v>
      </c>
      <c r="H393" s="8" t="s">
        <v>3</v>
      </c>
      <c r="I393" s="12">
        <v>0.05</v>
      </c>
      <c r="J393" s="8"/>
      <c r="K393" s="12"/>
      <c r="L393" s="12"/>
      <c r="M393" s="12"/>
      <c r="N393" s="8" t="s">
        <v>3</v>
      </c>
      <c r="O393" s="105">
        <v>0.03</v>
      </c>
      <c r="P393" s="78"/>
      <c r="Q393" s="28" t="s">
        <v>3</v>
      </c>
      <c r="R393" s="11">
        <v>5000</v>
      </c>
      <c r="S393" s="5" t="str">
        <f t="shared" si="17"/>
        <v>% ABAIXO DO MINIMO</v>
      </c>
    </row>
    <row r="394" spans="2:19" x14ac:dyDescent="0.2">
      <c r="B394" s="14"/>
      <c r="C394" s="112" t="s">
        <v>179</v>
      </c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4"/>
      <c r="P394" s="35"/>
      <c r="Q394" s="35"/>
      <c r="R394" s="11">
        <f>SUM(R390:R393)</f>
        <v>27000</v>
      </c>
    </row>
    <row r="395" spans="2:19" x14ac:dyDescent="0.2">
      <c r="B395" s="16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15"/>
    </row>
    <row r="396" spans="2:19" x14ac:dyDescent="0.2">
      <c r="C396" s="19"/>
      <c r="D396" s="19"/>
      <c r="E396" s="20" t="s">
        <v>38</v>
      </c>
      <c r="O396" s="25" t="s">
        <v>43</v>
      </c>
      <c r="P396" s="25" t="s">
        <v>44</v>
      </c>
    </row>
    <row r="397" spans="2:19" x14ac:dyDescent="0.2">
      <c r="B397" s="19"/>
      <c r="C397" s="19"/>
      <c r="D397" s="19"/>
      <c r="E397" s="20" t="s">
        <v>39</v>
      </c>
      <c r="O397" s="21">
        <f>SUM(P391+P392+P393)/3</f>
        <v>0</v>
      </c>
      <c r="P397" s="21">
        <f>P390</f>
        <v>0</v>
      </c>
    </row>
    <row r="398" spans="2:19" x14ac:dyDescent="0.2">
      <c r="B398" s="19"/>
      <c r="C398" s="19"/>
      <c r="D398" s="19"/>
      <c r="E398" s="20" t="s">
        <v>40</v>
      </c>
      <c r="O398" s="26" t="s">
        <v>42</v>
      </c>
      <c r="P398" s="27">
        <f>0.6*O397+0.4*P397</f>
        <v>0</v>
      </c>
    </row>
    <row r="399" spans="2:19" x14ac:dyDescent="0.2">
      <c r="B399" s="19"/>
      <c r="C399" s="19"/>
      <c r="D399" s="19"/>
      <c r="E399" s="20" t="s">
        <v>41</v>
      </c>
    </row>
    <row r="401" spans="2:18" ht="15.75" x14ac:dyDescent="0.25">
      <c r="B401" s="122" t="s">
        <v>32</v>
      </c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3">
        <f>SUM(R14+R27+R70+R40+R83+R96+R110+R124+R138+R152+R166+R180+R194+R208+R222+R236+R250+R264+R282+R296+R310+R324+R339+R352+R366+R380+R394+R57)</f>
        <v>1569863</v>
      </c>
      <c r="P401" s="123"/>
      <c r="Q401" s="123"/>
      <c r="R401" s="123"/>
    </row>
    <row r="549" spans="2:2" x14ac:dyDescent="0.2">
      <c r="B549" s="18"/>
    </row>
  </sheetData>
  <sheetProtection password="C661" sheet="1" objects="1" scenarios="1" formatCells="0" formatColumns="0" formatRows="0" insertColumns="0" insertRows="0" insertHyperlinks="0" deleteColumns="0" deleteRows="0" sort="0" autoFilter="0" pivotTables="0"/>
  <mergeCells count="90">
    <mergeCell ref="C57:O57"/>
    <mergeCell ref="B292:B295"/>
    <mergeCell ref="B348:B351"/>
    <mergeCell ref="C339:O339"/>
    <mergeCell ref="B47:R47"/>
    <mergeCell ref="B49:B56"/>
    <mergeCell ref="B104:R104"/>
    <mergeCell ref="C110:O110"/>
    <mergeCell ref="B118:R118"/>
    <mergeCell ref="C96:O96"/>
    <mergeCell ref="B258:R258"/>
    <mergeCell ref="C250:O250"/>
    <mergeCell ref="B188:R188"/>
    <mergeCell ref="C194:O194"/>
    <mergeCell ref="C236:O236"/>
    <mergeCell ref="B230:R230"/>
    <mergeCell ref="B362:B365"/>
    <mergeCell ref="B320:B323"/>
    <mergeCell ref="B260:B263"/>
    <mergeCell ref="B306:B309"/>
    <mergeCell ref="C264:O264"/>
    <mergeCell ref="B272:R272"/>
    <mergeCell ref="C282:O282"/>
    <mergeCell ref="B290:R290"/>
    <mergeCell ref="C296:O296"/>
    <mergeCell ref="B304:R304"/>
    <mergeCell ref="C310:O310"/>
    <mergeCell ref="B274:B281"/>
    <mergeCell ref="B77:R77"/>
    <mergeCell ref="C124:O124"/>
    <mergeCell ref="B132:R132"/>
    <mergeCell ref="C138:O138"/>
    <mergeCell ref="B92:B95"/>
    <mergeCell ref="B106:B109"/>
    <mergeCell ref="B120:B123"/>
    <mergeCell ref="C83:O83"/>
    <mergeCell ref="B90:R90"/>
    <mergeCell ref="B148:B151"/>
    <mergeCell ref="B162:B165"/>
    <mergeCell ref="C152:O152"/>
    <mergeCell ref="B160:R160"/>
    <mergeCell ref="B79:B82"/>
    <mergeCell ref="B401:N401"/>
    <mergeCell ref="O401:R401"/>
    <mergeCell ref="B318:R318"/>
    <mergeCell ref="C324:O324"/>
    <mergeCell ref="B390:B393"/>
    <mergeCell ref="C380:O380"/>
    <mergeCell ref="B388:R388"/>
    <mergeCell ref="C394:O394"/>
    <mergeCell ref="B346:R346"/>
    <mergeCell ref="C352:O352"/>
    <mergeCell ref="B360:R360"/>
    <mergeCell ref="C366:O366"/>
    <mergeCell ref="B376:B379"/>
    <mergeCell ref="B374:R374"/>
    <mergeCell ref="B331:R331"/>
    <mergeCell ref="B333:B338"/>
    <mergeCell ref="B2:R2"/>
    <mergeCell ref="C27:O27"/>
    <mergeCell ref="B64:R64"/>
    <mergeCell ref="C70:O70"/>
    <mergeCell ref="B34:R34"/>
    <mergeCell ref="B23:B26"/>
    <mergeCell ref="B66:B69"/>
    <mergeCell ref="B8:R8"/>
    <mergeCell ref="B21:R21"/>
    <mergeCell ref="B10:B13"/>
    <mergeCell ref="C14:O14"/>
    <mergeCell ref="B3:R3"/>
    <mergeCell ref="B4:R4"/>
    <mergeCell ref="B5:R5"/>
    <mergeCell ref="C40:O40"/>
    <mergeCell ref="B36:B39"/>
    <mergeCell ref="B246:B249"/>
    <mergeCell ref="B176:B179"/>
    <mergeCell ref="B244:R244"/>
    <mergeCell ref="B134:B137"/>
    <mergeCell ref="B218:B221"/>
    <mergeCell ref="B216:R216"/>
    <mergeCell ref="B146:R146"/>
    <mergeCell ref="C166:O166"/>
    <mergeCell ref="B174:R174"/>
    <mergeCell ref="C180:O180"/>
    <mergeCell ref="B204:B207"/>
    <mergeCell ref="C208:O208"/>
    <mergeCell ref="C222:O222"/>
    <mergeCell ref="B232:B235"/>
    <mergeCell ref="B190:B193"/>
    <mergeCell ref="B202:R202"/>
  </mergeCells>
  <pageMargins left="0.19685039370078741" right="0.19685039370078741" top="0.19685039370078741" bottom="0.19685039370078741" header="0.31496062992125984" footer="0"/>
  <pageSetup paperSize="9" scale="88" fitToHeight="0" orientation="landscape" r:id="rId1"/>
  <headerFooter>
    <oddFooter>&amp;RRAZÃO SOCIAL: 
CNPJ: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zoomScale="130" zoomScaleNormal="130" workbookViewId="0">
      <selection activeCell="D29" sqref="D29"/>
    </sheetView>
  </sheetViews>
  <sheetFormatPr defaultRowHeight="15" x14ac:dyDescent="0.25"/>
  <cols>
    <col min="2" max="3" width="8.85546875" bestFit="1" customWidth="1"/>
    <col min="4" max="4" width="47.42578125" customWidth="1"/>
    <col min="5" max="5" width="10.140625" customWidth="1"/>
    <col min="6" max="6" width="5" bestFit="1" customWidth="1"/>
    <col min="7" max="7" width="18.5703125" customWidth="1"/>
  </cols>
  <sheetData>
    <row r="1" spans="2:7" s="1" customFormat="1" ht="12.75" x14ac:dyDescent="0.2"/>
    <row r="2" spans="2:7" s="1" customFormat="1" x14ac:dyDescent="0.25">
      <c r="B2" s="92" t="s">
        <v>123</v>
      </c>
      <c r="C2" s="93"/>
      <c r="D2" s="93"/>
      <c r="E2" s="93"/>
      <c r="F2" s="93"/>
      <c r="G2" s="93"/>
    </row>
    <row r="3" spans="2:7" s="1" customFormat="1" ht="12.75" x14ac:dyDescent="0.2">
      <c r="B3" s="94" t="s">
        <v>6</v>
      </c>
      <c r="C3" s="95" t="s">
        <v>7</v>
      </c>
      <c r="D3" s="95" t="s">
        <v>8</v>
      </c>
      <c r="E3" s="95" t="s">
        <v>9</v>
      </c>
      <c r="F3" s="95" t="s">
        <v>10</v>
      </c>
      <c r="G3" s="95" t="s">
        <v>11</v>
      </c>
    </row>
    <row r="4" spans="2:7" s="1" customFormat="1" ht="12.75" x14ac:dyDescent="0.2">
      <c r="B4" s="89" t="s">
        <v>124</v>
      </c>
      <c r="C4" s="90" t="s">
        <v>125</v>
      </c>
      <c r="D4" s="91" t="s">
        <v>126</v>
      </c>
      <c r="E4" s="91" t="s">
        <v>127</v>
      </c>
      <c r="F4" s="91">
        <v>2010</v>
      </c>
      <c r="G4" s="91" t="s">
        <v>128</v>
      </c>
    </row>
    <row r="5" spans="2:7" s="1" customFormat="1" ht="12.75" x14ac:dyDescent="0.2">
      <c r="B5" s="89" t="s">
        <v>129</v>
      </c>
      <c r="C5" s="91" t="s">
        <v>125</v>
      </c>
      <c r="D5" s="91" t="s">
        <v>130</v>
      </c>
      <c r="E5" s="91" t="s">
        <v>131</v>
      </c>
      <c r="F5" s="91">
        <v>2010</v>
      </c>
      <c r="G5" s="91" t="s">
        <v>128</v>
      </c>
    </row>
    <row r="6" spans="2:7" s="1" customFormat="1" ht="12.75" x14ac:dyDescent="0.2">
      <c r="B6" s="89" t="s">
        <v>132</v>
      </c>
      <c r="C6" s="91" t="s">
        <v>125</v>
      </c>
      <c r="D6" s="91" t="s">
        <v>133</v>
      </c>
      <c r="E6" s="91" t="s">
        <v>134</v>
      </c>
      <c r="F6" s="91">
        <v>2010</v>
      </c>
      <c r="G6" s="91" t="s">
        <v>128</v>
      </c>
    </row>
    <row r="7" spans="2:7" s="1" customFormat="1" ht="12.75" x14ac:dyDescent="0.2">
      <c r="B7" s="89" t="s">
        <v>135</v>
      </c>
      <c r="C7" s="91" t="s">
        <v>125</v>
      </c>
      <c r="D7" s="91" t="s">
        <v>126</v>
      </c>
      <c r="E7" s="91" t="s">
        <v>136</v>
      </c>
      <c r="F7" s="91">
        <v>2010</v>
      </c>
      <c r="G7" s="91" t="s">
        <v>128</v>
      </c>
    </row>
    <row r="8" spans="2:7" s="1" customFormat="1" ht="12.75" x14ac:dyDescent="0.2">
      <c r="B8" s="89" t="s">
        <v>137</v>
      </c>
      <c r="C8" s="91" t="s">
        <v>125</v>
      </c>
      <c r="D8" s="91" t="s">
        <v>133</v>
      </c>
      <c r="E8" s="91" t="s">
        <v>138</v>
      </c>
      <c r="F8" s="91">
        <v>2010</v>
      </c>
      <c r="G8" s="91" t="s">
        <v>128</v>
      </c>
    </row>
    <row r="9" spans="2:7" s="1" customFormat="1" x14ac:dyDescent="0.25">
      <c r="B9" s="96" t="s">
        <v>139</v>
      </c>
      <c r="C9" s="93"/>
      <c r="D9" s="93"/>
      <c r="E9" s="93"/>
      <c r="F9" s="93"/>
      <c r="G9" s="93"/>
    </row>
    <row r="10" spans="2:7" s="1" customFormat="1" x14ac:dyDescent="0.25">
      <c r="B10" s="92" t="s">
        <v>140</v>
      </c>
      <c r="C10" s="93"/>
      <c r="D10" s="93"/>
      <c r="E10" s="93"/>
      <c r="F10" s="93"/>
      <c r="G10" s="93"/>
    </row>
    <row r="11" spans="2:7" s="1" customFormat="1" ht="12.75" x14ac:dyDescent="0.2">
      <c r="B11" s="97" t="s">
        <v>6</v>
      </c>
      <c r="C11" s="98" t="s">
        <v>7</v>
      </c>
      <c r="D11" s="98" t="s">
        <v>8</v>
      </c>
      <c r="E11" s="98" t="s">
        <v>9</v>
      </c>
      <c r="F11" s="98" t="s">
        <v>10</v>
      </c>
      <c r="G11" s="98" t="s">
        <v>11</v>
      </c>
    </row>
    <row r="12" spans="2:7" s="1" customFormat="1" ht="12.75" x14ac:dyDescent="0.2">
      <c r="B12" s="89" t="s">
        <v>141</v>
      </c>
      <c r="C12" s="90" t="s">
        <v>13</v>
      </c>
      <c r="D12" s="90" t="s">
        <v>142</v>
      </c>
      <c r="E12" s="90" t="s">
        <v>143</v>
      </c>
      <c r="F12" s="90">
        <v>2011</v>
      </c>
      <c r="G12" s="91" t="s">
        <v>128</v>
      </c>
    </row>
    <row r="13" spans="2:7" s="1" customFormat="1" ht="12.75" x14ac:dyDescent="0.2">
      <c r="B13" s="89" t="s">
        <v>144</v>
      </c>
      <c r="C13" s="90" t="s">
        <v>13</v>
      </c>
      <c r="D13" s="91" t="s">
        <v>142</v>
      </c>
      <c r="E13" s="91" t="s">
        <v>145</v>
      </c>
      <c r="F13" s="91">
        <v>2011</v>
      </c>
      <c r="G13" s="91" t="s">
        <v>128</v>
      </c>
    </row>
    <row r="14" spans="2:7" s="1" customFormat="1" ht="12.75" x14ac:dyDescent="0.2">
      <c r="B14" s="89" t="s">
        <v>146</v>
      </c>
      <c r="C14" s="90" t="s">
        <v>13</v>
      </c>
      <c r="D14" s="91" t="s">
        <v>142</v>
      </c>
      <c r="E14" s="91" t="s">
        <v>147</v>
      </c>
      <c r="F14" s="91">
        <v>2011</v>
      </c>
      <c r="G14" s="91" t="s">
        <v>128</v>
      </c>
    </row>
    <row r="15" spans="2:7" s="1" customFormat="1" ht="12.75" x14ac:dyDescent="0.2">
      <c r="B15" s="89" t="s">
        <v>148</v>
      </c>
      <c r="C15" s="90" t="s">
        <v>12</v>
      </c>
      <c r="D15" s="90" t="s">
        <v>149</v>
      </c>
      <c r="E15" s="90" t="s">
        <v>150</v>
      </c>
      <c r="F15" s="90">
        <v>2012</v>
      </c>
      <c r="G15" s="91" t="s">
        <v>128</v>
      </c>
    </row>
    <row r="16" spans="2:7" s="1" customFormat="1" ht="12.75" x14ac:dyDescent="0.2">
      <c r="B16" s="89" t="s">
        <v>151</v>
      </c>
      <c r="C16" s="90" t="s">
        <v>12</v>
      </c>
      <c r="D16" s="90" t="s">
        <v>152</v>
      </c>
      <c r="E16" s="90" t="s">
        <v>153</v>
      </c>
      <c r="F16" s="90">
        <v>2013</v>
      </c>
      <c r="G16" s="90" t="s">
        <v>128</v>
      </c>
    </row>
    <row r="17" spans="1:7" s="1" customFormat="1" x14ac:dyDescent="0.25">
      <c r="B17" s="99"/>
      <c r="C17" s="93"/>
      <c r="D17" s="93"/>
      <c r="E17" s="93"/>
      <c r="F17" s="93"/>
      <c r="G17" s="93"/>
    </row>
    <row r="18" spans="1:7" s="1" customFormat="1" x14ac:dyDescent="0.25">
      <c r="B18" s="92" t="s">
        <v>154</v>
      </c>
      <c r="C18" s="93"/>
      <c r="D18" s="93"/>
      <c r="E18" s="93"/>
      <c r="F18" s="93"/>
      <c r="G18" s="93"/>
    </row>
    <row r="19" spans="1:7" s="1" customFormat="1" ht="12.75" x14ac:dyDescent="0.2">
      <c r="B19" s="97" t="s">
        <v>6</v>
      </c>
      <c r="C19" s="98" t="s">
        <v>7</v>
      </c>
      <c r="D19" s="98" t="s">
        <v>8</v>
      </c>
      <c r="E19" s="98"/>
      <c r="F19" s="98" t="s">
        <v>10</v>
      </c>
      <c r="G19" s="98" t="s">
        <v>11</v>
      </c>
    </row>
    <row r="20" spans="1:7" s="1" customFormat="1" ht="25.5" x14ac:dyDescent="0.2">
      <c r="B20" s="89" t="s">
        <v>124</v>
      </c>
      <c r="C20" s="90" t="s">
        <v>14</v>
      </c>
      <c r="D20" s="90" t="s">
        <v>15</v>
      </c>
      <c r="E20" s="90"/>
      <c r="F20" s="90">
        <v>2010</v>
      </c>
      <c r="G20" s="91" t="s">
        <v>128</v>
      </c>
    </row>
    <row r="21" spans="1:7" s="1" customFormat="1" ht="12.75" x14ac:dyDescent="0.2">
      <c r="B21" s="89" t="s">
        <v>129</v>
      </c>
      <c r="C21" s="90" t="s">
        <v>155</v>
      </c>
      <c r="D21" s="90" t="s">
        <v>156</v>
      </c>
      <c r="E21" s="90"/>
      <c r="F21" s="90">
        <v>2011</v>
      </c>
      <c r="G21" s="91" t="s">
        <v>128</v>
      </c>
    </row>
    <row r="22" spans="1:7" s="1" customFormat="1" x14ac:dyDescent="0.25">
      <c r="B22" s="91"/>
      <c r="C22" s="93"/>
      <c r="D22" s="93"/>
      <c r="E22" s="93"/>
      <c r="F22" s="93"/>
      <c r="G22" s="93"/>
    </row>
    <row r="23" spans="1:7" s="1" customFormat="1" x14ac:dyDescent="0.25">
      <c r="B23" s="92" t="s">
        <v>157</v>
      </c>
      <c r="C23" s="93"/>
      <c r="D23" s="93"/>
      <c r="E23" s="93"/>
      <c r="F23" s="93"/>
      <c r="G23" s="93"/>
    </row>
    <row r="24" spans="1:7" s="1" customFormat="1" ht="25.5" x14ac:dyDescent="0.2">
      <c r="B24" s="89" t="s">
        <v>124</v>
      </c>
      <c r="C24" s="90" t="s">
        <v>14</v>
      </c>
      <c r="D24" s="90" t="s">
        <v>158</v>
      </c>
      <c r="E24" s="90"/>
      <c r="F24" s="90">
        <v>2010</v>
      </c>
      <c r="G24" s="91" t="s">
        <v>128</v>
      </c>
    </row>
    <row r="25" spans="1:7" s="1" customFormat="1" ht="12.75" x14ac:dyDescent="0.2">
      <c r="B25" s="89" t="s">
        <v>129</v>
      </c>
      <c r="C25" s="90" t="s">
        <v>16</v>
      </c>
      <c r="D25" s="90" t="s">
        <v>159</v>
      </c>
      <c r="E25" s="90"/>
      <c r="F25" s="90">
        <v>2011</v>
      </c>
      <c r="G25" s="91" t="s">
        <v>128</v>
      </c>
    </row>
    <row r="26" spans="1:7" s="1" customFormat="1" x14ac:dyDescent="0.25">
      <c r="B26" s="92"/>
      <c r="C26" s="93"/>
      <c r="D26" s="93"/>
      <c r="E26" s="93"/>
      <c r="F26" s="93"/>
      <c r="G26" s="93"/>
    </row>
    <row r="27" spans="1:7" s="1" customFormat="1" x14ac:dyDescent="0.25">
      <c r="B27" s="92" t="s">
        <v>160</v>
      </c>
      <c r="C27" s="93"/>
      <c r="D27" s="93"/>
      <c r="E27" s="93"/>
      <c r="F27" s="93"/>
      <c r="G27" s="93"/>
    </row>
    <row r="28" spans="1:7" s="1" customFormat="1" ht="25.5" x14ac:dyDescent="0.2">
      <c r="B28" s="89" t="s">
        <v>124</v>
      </c>
      <c r="C28" s="90" t="s">
        <v>14</v>
      </c>
      <c r="D28" s="90" t="s">
        <v>161</v>
      </c>
      <c r="E28" s="90"/>
      <c r="F28" s="90">
        <v>2010</v>
      </c>
      <c r="G28" s="91" t="s">
        <v>128</v>
      </c>
    </row>
    <row r="29" spans="1:7" s="1" customFormat="1" ht="12.75" x14ac:dyDescent="0.2">
      <c r="B29" s="89" t="s">
        <v>129</v>
      </c>
      <c r="C29" s="90" t="s">
        <v>16</v>
      </c>
      <c r="D29" s="90" t="s">
        <v>162</v>
      </c>
      <c r="E29" s="90"/>
      <c r="F29" s="90">
        <v>2012</v>
      </c>
      <c r="G29" s="91" t="s">
        <v>128</v>
      </c>
    </row>
    <row r="30" spans="1:7" s="1" customFormat="1" ht="10.5" customHeight="1" x14ac:dyDescent="0.2">
      <c r="A30" s="84"/>
      <c r="B30" s="128"/>
      <c r="C30" s="130"/>
      <c r="D30" s="129"/>
      <c r="E30" s="129"/>
      <c r="F30" s="129"/>
      <c r="G30" s="129"/>
    </row>
    <row r="31" spans="1:7" s="1" customFormat="1" ht="3.75" customHeight="1" x14ac:dyDescent="0.2">
      <c r="A31" s="84"/>
      <c r="B31" s="128"/>
      <c r="C31" s="130"/>
      <c r="D31" s="129"/>
      <c r="E31" s="129"/>
      <c r="F31" s="129"/>
      <c r="G31" s="129"/>
    </row>
    <row r="32" spans="1:7" s="1" customFormat="1" ht="14.25" customHeight="1" x14ac:dyDescent="0.2">
      <c r="A32" s="84"/>
      <c r="B32" s="3"/>
      <c r="C32" s="4"/>
      <c r="D32" s="4"/>
      <c r="E32" s="4"/>
      <c r="F32" s="4"/>
      <c r="G32" s="4"/>
    </row>
    <row r="33" spans="1:7" s="1" customFormat="1" ht="15.75" customHeight="1" x14ac:dyDescent="0.2">
      <c r="A33" s="84"/>
      <c r="B33" s="3"/>
      <c r="C33" s="4"/>
      <c r="D33" s="4"/>
      <c r="E33" s="4"/>
      <c r="F33" s="4"/>
      <c r="G33" s="4"/>
    </row>
    <row r="34" spans="1:7" s="1" customFormat="1" ht="12.75" x14ac:dyDescent="0.2">
      <c r="A34" s="84"/>
      <c r="B34" s="3"/>
      <c r="C34" s="4"/>
      <c r="D34" s="4"/>
      <c r="E34" s="4"/>
      <c r="F34" s="4"/>
      <c r="G34" s="4"/>
    </row>
    <row r="35" spans="1:7" s="1" customFormat="1" ht="12.75" x14ac:dyDescent="0.2">
      <c r="A35" s="84"/>
      <c r="B35" s="3"/>
      <c r="C35" s="4"/>
      <c r="D35" s="4"/>
      <c r="E35" s="4"/>
      <c r="F35" s="4"/>
      <c r="G35" s="4"/>
    </row>
    <row r="36" spans="1:7" s="1" customFormat="1" ht="15.75" customHeight="1" x14ac:dyDescent="0.2">
      <c r="A36" s="84"/>
      <c r="B36" s="3"/>
      <c r="C36" s="4"/>
      <c r="D36" s="4"/>
      <c r="E36" s="4"/>
      <c r="F36" s="4"/>
      <c r="G36" s="4"/>
    </row>
    <row r="37" spans="1:7" s="1" customFormat="1" ht="12.75" x14ac:dyDescent="0.2">
      <c r="A37" s="84"/>
      <c r="B37" s="3"/>
      <c r="C37" s="4"/>
      <c r="D37" s="4"/>
      <c r="E37" s="4"/>
      <c r="F37" s="4"/>
      <c r="G37" s="4"/>
    </row>
    <row r="38" spans="1:7" s="1" customFormat="1" ht="13.5" customHeight="1" x14ac:dyDescent="0.2">
      <c r="A38" s="84"/>
      <c r="B38" s="3"/>
      <c r="C38" s="4"/>
      <c r="D38" s="4"/>
      <c r="E38" s="4"/>
      <c r="F38" s="4"/>
      <c r="G38" s="4"/>
    </row>
    <row r="39" spans="1:7" s="1" customFormat="1" ht="12.75" x14ac:dyDescent="0.2">
      <c r="A39" s="84"/>
      <c r="B39" s="3"/>
      <c r="C39" s="4"/>
      <c r="D39" s="4"/>
      <c r="E39" s="4"/>
      <c r="F39" s="4"/>
      <c r="G39" s="4"/>
    </row>
    <row r="40" spans="1:7" s="1" customFormat="1" ht="12.75" x14ac:dyDescent="0.2">
      <c r="A40" s="84"/>
      <c r="B40" s="3"/>
      <c r="C40" s="4"/>
      <c r="D40" s="4"/>
      <c r="E40" s="4"/>
      <c r="F40" s="4"/>
      <c r="G40" s="4"/>
    </row>
    <row r="41" spans="1:7" s="1" customFormat="1" ht="16.5" customHeight="1" x14ac:dyDescent="0.2">
      <c r="A41" s="84"/>
      <c r="B41" s="3"/>
      <c r="C41" s="4"/>
      <c r="D41" s="4"/>
      <c r="E41" s="4"/>
      <c r="F41" s="4"/>
      <c r="G41" s="4"/>
    </row>
    <row r="42" spans="1:7" s="1" customFormat="1" ht="12.75" x14ac:dyDescent="0.2">
      <c r="A42" s="84"/>
      <c r="B42" s="4"/>
      <c r="C42" s="84"/>
      <c r="D42" s="84"/>
      <c r="E42" s="84"/>
      <c r="F42" s="84"/>
      <c r="G42" s="84"/>
    </row>
    <row r="43" spans="1:7" s="1" customFormat="1" ht="12.75" x14ac:dyDescent="0.2">
      <c r="A43" s="84"/>
      <c r="B43" s="127"/>
      <c r="C43" s="127"/>
      <c r="D43" s="127"/>
      <c r="E43" s="127"/>
      <c r="F43" s="127"/>
      <c r="G43" s="127"/>
    </row>
    <row r="44" spans="1:7" s="1" customFormat="1" ht="12.75" x14ac:dyDescent="0.2">
      <c r="A44" s="84"/>
      <c r="B44" s="85"/>
      <c r="C44" s="86"/>
      <c r="D44" s="86"/>
      <c r="E44" s="86"/>
      <c r="F44" s="86"/>
      <c r="G44" s="86"/>
    </row>
    <row r="45" spans="1:7" s="1" customFormat="1" ht="12.75" x14ac:dyDescent="0.2">
      <c r="A45" s="84"/>
      <c r="B45" s="3"/>
      <c r="C45" s="4"/>
      <c r="D45" s="4"/>
      <c r="E45" s="4"/>
      <c r="F45" s="4"/>
      <c r="G45" s="4"/>
    </row>
    <row r="46" spans="1:7" s="1" customFormat="1" ht="12.75" x14ac:dyDescent="0.2">
      <c r="A46" s="84"/>
      <c r="B46" s="3"/>
      <c r="C46" s="4"/>
      <c r="D46" s="4"/>
      <c r="E46" s="4"/>
      <c r="F46" s="4"/>
      <c r="G46" s="4"/>
    </row>
    <row r="47" spans="1:7" s="1" customFormat="1" ht="12.75" x14ac:dyDescent="0.2">
      <c r="A47" s="84"/>
      <c r="B47" s="3"/>
      <c r="C47" s="4"/>
      <c r="D47" s="4"/>
      <c r="E47" s="4"/>
      <c r="F47" s="4"/>
      <c r="G47" s="4"/>
    </row>
    <row r="48" spans="1:7" s="1" customFormat="1" ht="12.75" x14ac:dyDescent="0.2">
      <c r="A48" s="84"/>
      <c r="B48" s="3"/>
      <c r="C48" s="4"/>
      <c r="D48" s="4"/>
      <c r="E48" s="4"/>
      <c r="F48" s="4"/>
      <c r="G48" s="4"/>
    </row>
    <row r="49" spans="1:7" s="1" customFormat="1" ht="12.75" x14ac:dyDescent="0.2">
      <c r="A49" s="84"/>
      <c r="B49" s="3"/>
      <c r="C49" s="4"/>
      <c r="D49" s="4"/>
      <c r="E49" s="4"/>
      <c r="F49" s="4"/>
      <c r="G49" s="4"/>
    </row>
    <row r="50" spans="1:7" s="1" customFormat="1" ht="17.25" customHeight="1" x14ac:dyDescent="0.2">
      <c r="A50" s="84"/>
      <c r="B50" s="3"/>
      <c r="C50" s="4"/>
      <c r="D50" s="4"/>
      <c r="E50" s="4"/>
      <c r="F50" s="4"/>
      <c r="G50" s="4"/>
    </row>
    <row r="51" spans="1:7" s="1" customFormat="1" ht="12.75" x14ac:dyDescent="0.2">
      <c r="A51" s="84"/>
      <c r="B51" s="4"/>
      <c r="C51" s="84"/>
      <c r="D51" s="84"/>
      <c r="E51" s="84"/>
      <c r="F51" s="84"/>
      <c r="G51" s="84"/>
    </row>
    <row r="52" spans="1:7" s="1" customFormat="1" ht="12.75" x14ac:dyDescent="0.2">
      <c r="A52" s="84"/>
      <c r="B52" s="127"/>
      <c r="C52" s="127"/>
      <c r="D52" s="127"/>
      <c r="E52" s="127"/>
      <c r="F52" s="127"/>
      <c r="G52" s="127"/>
    </row>
    <row r="53" spans="1:7" s="1" customFormat="1" ht="12.75" x14ac:dyDescent="0.2">
      <c r="A53" s="84"/>
      <c r="B53" s="85"/>
      <c r="C53" s="86"/>
      <c r="D53" s="86"/>
      <c r="E53" s="86"/>
      <c r="F53" s="86"/>
      <c r="G53" s="86"/>
    </row>
    <row r="54" spans="1:7" s="1" customFormat="1" ht="12.75" x14ac:dyDescent="0.2">
      <c r="A54" s="84"/>
      <c r="B54" s="3"/>
      <c r="C54" s="4"/>
      <c r="D54" s="4"/>
      <c r="E54" s="4"/>
      <c r="F54" s="4"/>
      <c r="G54" s="4"/>
    </row>
    <row r="55" spans="1:7" s="1" customFormat="1" ht="12.75" x14ac:dyDescent="0.2">
      <c r="A55" s="84"/>
      <c r="B55" s="3"/>
      <c r="C55" s="4"/>
      <c r="D55" s="4"/>
      <c r="E55" s="4"/>
      <c r="F55" s="4"/>
      <c r="G55" s="4"/>
    </row>
    <row r="56" spans="1:7" s="1" customFormat="1" ht="12.75" x14ac:dyDescent="0.2">
      <c r="A56" s="84"/>
      <c r="B56" s="3"/>
      <c r="C56" s="4"/>
      <c r="D56" s="4"/>
      <c r="E56" s="4"/>
      <c r="F56" s="4"/>
      <c r="G56" s="4"/>
    </row>
    <row r="57" spans="1:7" s="1" customFormat="1" ht="12.75" x14ac:dyDescent="0.2">
      <c r="A57" s="84"/>
      <c r="B57" s="3"/>
      <c r="C57" s="4"/>
      <c r="D57" s="4"/>
      <c r="E57" s="4"/>
      <c r="F57" s="4"/>
      <c r="G57" s="4"/>
    </row>
    <row r="58" spans="1:7" s="1" customFormat="1" ht="12.75" x14ac:dyDescent="0.2">
      <c r="A58" s="84"/>
      <c r="B58" s="3"/>
      <c r="C58" s="4"/>
      <c r="D58" s="4"/>
      <c r="E58" s="4"/>
      <c r="F58" s="4"/>
      <c r="G58" s="4"/>
    </row>
    <row r="59" spans="1:7" s="1" customFormat="1" ht="12.75" x14ac:dyDescent="0.2">
      <c r="A59" s="84"/>
      <c r="B59" s="3"/>
      <c r="C59" s="4"/>
      <c r="D59" s="4"/>
      <c r="E59" s="4"/>
      <c r="F59" s="4"/>
      <c r="G59" s="4"/>
    </row>
    <row r="60" spans="1:7" s="1" customFormat="1" ht="12.75" x14ac:dyDescent="0.2">
      <c r="A60" s="84"/>
      <c r="B60" s="3"/>
      <c r="C60" s="4"/>
      <c r="D60" s="4"/>
      <c r="E60" s="4"/>
      <c r="F60" s="4"/>
      <c r="G60" s="4"/>
    </row>
    <row r="61" spans="1:7" s="1" customFormat="1" ht="8.25" customHeight="1" x14ac:dyDescent="0.2">
      <c r="A61" s="84"/>
      <c r="B61" s="128"/>
      <c r="C61" s="129"/>
      <c r="D61" s="129"/>
      <c r="E61" s="129"/>
      <c r="F61" s="129"/>
      <c r="G61" s="129"/>
    </row>
    <row r="62" spans="1:7" s="1" customFormat="1" ht="5.25" customHeight="1" x14ac:dyDescent="0.2">
      <c r="A62" s="84"/>
      <c r="B62" s="128"/>
      <c r="C62" s="129"/>
      <c r="D62" s="129"/>
      <c r="E62" s="129"/>
      <c r="F62" s="129"/>
      <c r="G62" s="129"/>
    </row>
    <row r="63" spans="1:7" s="1" customFormat="1" ht="12.75" x14ac:dyDescent="0.2">
      <c r="A63" s="84"/>
      <c r="B63" s="3"/>
      <c r="C63" s="4"/>
      <c r="D63" s="4"/>
      <c r="E63" s="4"/>
      <c r="F63" s="4"/>
      <c r="G63" s="4"/>
    </row>
    <row r="64" spans="1:7" s="1" customFormat="1" ht="12.75" x14ac:dyDescent="0.2">
      <c r="A64" s="84"/>
      <c r="B64" s="86"/>
      <c r="C64" s="84"/>
      <c r="D64" s="84"/>
      <c r="E64" s="84"/>
      <c r="F64" s="84"/>
      <c r="G64" s="84"/>
    </row>
    <row r="65" spans="1:7" s="1" customFormat="1" ht="12.75" x14ac:dyDescent="0.2">
      <c r="A65" s="84"/>
      <c r="B65" s="127"/>
      <c r="C65" s="127"/>
      <c r="D65" s="127"/>
      <c r="E65" s="127"/>
      <c r="F65" s="127"/>
      <c r="G65" s="127"/>
    </row>
    <row r="66" spans="1:7" s="1" customFormat="1" ht="12.75" x14ac:dyDescent="0.2">
      <c r="A66" s="84"/>
      <c r="B66" s="85"/>
      <c r="C66" s="86"/>
      <c r="D66" s="86"/>
      <c r="E66" s="86"/>
      <c r="F66" s="86"/>
      <c r="G66" s="86"/>
    </row>
    <row r="67" spans="1:7" s="1" customFormat="1" ht="12.75" x14ac:dyDescent="0.2">
      <c r="A67" s="84"/>
      <c r="B67" s="3"/>
      <c r="C67" s="4"/>
      <c r="D67" s="4"/>
      <c r="E67" s="4"/>
      <c r="F67" s="4"/>
      <c r="G67" s="4"/>
    </row>
    <row r="68" spans="1:7" s="1" customFormat="1" ht="12.75" x14ac:dyDescent="0.2">
      <c r="A68" s="84"/>
      <c r="B68" s="3"/>
      <c r="C68" s="4"/>
      <c r="D68" s="4"/>
      <c r="E68" s="4"/>
      <c r="F68" s="4"/>
      <c r="G68" s="4"/>
    </row>
    <row r="69" spans="1:7" s="1" customFormat="1" ht="12.75" x14ac:dyDescent="0.2">
      <c r="A69" s="84"/>
      <c r="B69" s="3"/>
      <c r="C69" s="4"/>
      <c r="D69" s="4"/>
      <c r="E69" s="4"/>
      <c r="F69" s="4"/>
      <c r="G69" s="4"/>
    </row>
    <row r="70" spans="1:7" s="1" customFormat="1" ht="12.75" x14ac:dyDescent="0.2">
      <c r="A70" s="84"/>
      <c r="B70" s="3"/>
      <c r="C70" s="4"/>
      <c r="D70" s="4"/>
      <c r="E70" s="4"/>
      <c r="F70" s="4"/>
      <c r="G70" s="4"/>
    </row>
    <row r="71" spans="1:7" s="1" customFormat="1" ht="12.75" x14ac:dyDescent="0.2">
      <c r="A71" s="84"/>
      <c r="B71" s="3"/>
      <c r="C71" s="4"/>
      <c r="D71" s="4"/>
      <c r="E71" s="4"/>
      <c r="F71" s="4"/>
      <c r="G71" s="4"/>
    </row>
    <row r="72" spans="1:7" s="1" customFormat="1" ht="12.75" x14ac:dyDescent="0.2">
      <c r="A72" s="84"/>
      <c r="B72" s="86"/>
      <c r="C72" s="84"/>
      <c r="D72" s="84"/>
      <c r="E72" s="84"/>
      <c r="F72" s="84"/>
      <c r="G72" s="84"/>
    </row>
    <row r="73" spans="1:7" s="1" customFormat="1" ht="12.75" x14ac:dyDescent="0.2">
      <c r="A73" s="84"/>
      <c r="B73" s="127"/>
      <c r="C73" s="127"/>
      <c r="D73" s="127"/>
      <c r="E73" s="127"/>
      <c r="F73" s="127"/>
      <c r="G73" s="127"/>
    </row>
    <row r="74" spans="1:7" s="1" customFormat="1" ht="12.75" x14ac:dyDescent="0.2">
      <c r="A74" s="84"/>
      <c r="B74" s="85"/>
      <c r="C74" s="86"/>
      <c r="D74" s="86"/>
      <c r="E74" s="86"/>
      <c r="F74" s="86"/>
      <c r="G74" s="86"/>
    </row>
    <row r="75" spans="1:7" s="1" customFormat="1" ht="12.75" x14ac:dyDescent="0.2">
      <c r="A75" s="84"/>
      <c r="B75" s="3"/>
      <c r="C75" s="4"/>
      <c r="D75" s="4"/>
      <c r="E75" s="4"/>
      <c r="F75" s="4"/>
      <c r="G75" s="4"/>
    </row>
    <row r="76" spans="1:7" s="1" customFormat="1" ht="12.75" x14ac:dyDescent="0.2">
      <c r="A76" s="84"/>
      <c r="B76" s="3"/>
      <c r="C76" s="4"/>
      <c r="D76" s="4"/>
      <c r="E76" s="4"/>
      <c r="F76" s="4"/>
      <c r="G76" s="4"/>
    </row>
    <row r="77" spans="1:7" s="1" customFormat="1" ht="12.75" x14ac:dyDescent="0.2">
      <c r="A77" s="84"/>
      <c r="B77" s="3"/>
      <c r="C77" s="4"/>
      <c r="D77" s="4"/>
      <c r="E77" s="4"/>
      <c r="F77" s="4"/>
      <c r="G77" s="4"/>
    </row>
    <row r="78" spans="1:7" s="1" customFormat="1" ht="12.75" x14ac:dyDescent="0.2">
      <c r="A78" s="84"/>
      <c r="B78" s="3"/>
      <c r="C78" s="4"/>
      <c r="D78" s="4"/>
      <c r="E78" s="4"/>
      <c r="F78" s="4"/>
      <c r="G78" s="4"/>
    </row>
    <row r="79" spans="1:7" s="1" customFormat="1" ht="12.75" x14ac:dyDescent="0.2">
      <c r="A79" s="84"/>
      <c r="B79" s="3"/>
      <c r="C79" s="4"/>
      <c r="D79" s="4"/>
      <c r="E79" s="4"/>
      <c r="F79" s="4"/>
      <c r="G79" s="4"/>
    </row>
    <row r="80" spans="1:7" s="1" customFormat="1" ht="12.75" x14ac:dyDescent="0.2">
      <c r="A80" s="84"/>
      <c r="B80" s="4"/>
      <c r="C80" s="84"/>
      <c r="D80" s="84"/>
      <c r="E80" s="84"/>
      <c r="F80" s="84"/>
      <c r="G80" s="84"/>
    </row>
    <row r="81" spans="1:7" s="1" customFormat="1" ht="12.75" x14ac:dyDescent="0.2">
      <c r="A81" s="84"/>
      <c r="B81" s="127"/>
      <c r="C81" s="127"/>
      <c r="D81" s="127"/>
      <c r="E81" s="127"/>
      <c r="F81" s="127"/>
      <c r="G81" s="127"/>
    </row>
    <row r="82" spans="1:7" s="1" customFormat="1" ht="12.75" x14ac:dyDescent="0.2">
      <c r="A82" s="84"/>
      <c r="B82" s="85"/>
      <c r="C82" s="86"/>
      <c r="D82" s="86"/>
      <c r="E82" s="86"/>
      <c r="F82" s="86"/>
      <c r="G82" s="86"/>
    </row>
    <row r="83" spans="1:7" s="1" customFormat="1" ht="12.75" x14ac:dyDescent="0.2">
      <c r="A83" s="84"/>
      <c r="B83" s="3"/>
      <c r="C83" s="4"/>
      <c r="D83" s="4"/>
      <c r="E83" s="4"/>
      <c r="F83" s="4"/>
      <c r="G83" s="4"/>
    </row>
    <row r="84" spans="1:7" s="1" customFormat="1" ht="12.75" x14ac:dyDescent="0.2">
      <c r="A84" s="84"/>
      <c r="B84" s="3"/>
      <c r="C84" s="4"/>
      <c r="D84" s="4"/>
      <c r="E84" s="4"/>
      <c r="F84" s="4"/>
      <c r="G84" s="4"/>
    </row>
    <row r="85" spans="1:7" s="1" customFormat="1" ht="12.75" x14ac:dyDescent="0.2">
      <c r="A85" s="84"/>
      <c r="B85" s="3"/>
      <c r="C85" s="4"/>
      <c r="D85" s="4"/>
      <c r="E85" s="4"/>
      <c r="F85" s="4"/>
      <c r="G85" s="4"/>
    </row>
    <row r="86" spans="1:7" s="1" customFormat="1" ht="12.75" x14ac:dyDescent="0.2">
      <c r="A86" s="84"/>
      <c r="B86" s="3"/>
      <c r="C86" s="4"/>
      <c r="D86" s="4"/>
      <c r="E86" s="4"/>
      <c r="F86" s="4"/>
      <c r="G86" s="4"/>
    </row>
    <row r="87" spans="1:7" s="1" customFormat="1" ht="12.75" x14ac:dyDescent="0.2">
      <c r="A87" s="84"/>
      <c r="B87" s="3"/>
      <c r="C87" s="4"/>
      <c r="D87" s="4"/>
      <c r="E87" s="4"/>
      <c r="F87" s="4"/>
      <c r="G87" s="4"/>
    </row>
    <row r="88" spans="1:7" s="1" customFormat="1" ht="12.75" x14ac:dyDescent="0.2">
      <c r="A88" s="84"/>
      <c r="B88" s="3"/>
      <c r="C88" s="4"/>
      <c r="D88" s="4"/>
      <c r="E88" s="4"/>
      <c r="F88" s="4"/>
      <c r="G88" s="4"/>
    </row>
    <row r="89" spans="1:7" s="1" customFormat="1" ht="12.75" x14ac:dyDescent="0.2">
      <c r="A89" s="84"/>
      <c r="B89" s="4"/>
      <c r="C89" s="84"/>
      <c r="D89" s="84"/>
      <c r="E89" s="84"/>
      <c r="F89" s="84"/>
      <c r="G89" s="84"/>
    </row>
    <row r="90" spans="1:7" s="1" customFormat="1" ht="12.75" x14ac:dyDescent="0.2">
      <c r="A90" s="84"/>
      <c r="B90" s="127"/>
      <c r="C90" s="127"/>
      <c r="D90" s="127"/>
      <c r="E90" s="127"/>
      <c r="F90" s="127"/>
      <c r="G90" s="127"/>
    </row>
    <row r="91" spans="1:7" s="1" customFormat="1" ht="12.75" x14ac:dyDescent="0.2">
      <c r="A91" s="84"/>
      <c r="B91" s="85"/>
      <c r="C91" s="86"/>
      <c r="D91" s="86"/>
      <c r="E91" s="86"/>
      <c r="F91" s="86"/>
      <c r="G91" s="86"/>
    </row>
    <row r="92" spans="1:7" s="1" customFormat="1" ht="12.75" x14ac:dyDescent="0.2">
      <c r="A92" s="84"/>
      <c r="B92" s="3"/>
      <c r="C92" s="4"/>
      <c r="D92" s="4"/>
      <c r="E92" s="4"/>
      <c r="F92" s="4"/>
      <c r="G92" s="4"/>
    </row>
    <row r="93" spans="1:7" s="1" customFormat="1" ht="12" customHeight="1" x14ac:dyDescent="0.2">
      <c r="A93" s="84"/>
      <c r="B93" s="3"/>
      <c r="C93" s="4"/>
      <c r="D93" s="4"/>
      <c r="E93" s="4"/>
      <c r="F93" s="4"/>
      <c r="G93" s="4"/>
    </row>
    <row r="94" spans="1:7" s="1" customFormat="1" ht="12.75" x14ac:dyDescent="0.2">
      <c r="A94" s="84"/>
      <c r="B94" s="3"/>
      <c r="C94" s="4"/>
      <c r="D94" s="4"/>
      <c r="E94" s="4"/>
      <c r="F94" s="4"/>
      <c r="G94" s="4"/>
    </row>
    <row r="95" spans="1:7" s="1" customFormat="1" ht="13.5" customHeight="1" x14ac:dyDescent="0.2">
      <c r="A95" s="84"/>
      <c r="B95" s="3"/>
      <c r="C95" s="4"/>
      <c r="D95" s="4"/>
      <c r="E95" s="4"/>
      <c r="F95" s="4"/>
      <c r="G95" s="4"/>
    </row>
    <row r="96" spans="1:7" s="1" customFormat="1" ht="12.75" x14ac:dyDescent="0.2">
      <c r="A96" s="84"/>
      <c r="B96" s="3"/>
      <c r="C96" s="4"/>
      <c r="D96" s="4"/>
      <c r="E96" s="4"/>
      <c r="F96" s="4"/>
      <c r="G96" s="4"/>
    </row>
    <row r="97" spans="1:7" s="1" customFormat="1" ht="12.75" x14ac:dyDescent="0.2">
      <c r="A97" s="84"/>
      <c r="B97" s="3"/>
      <c r="C97" s="4"/>
      <c r="D97" s="4"/>
      <c r="E97" s="4"/>
      <c r="F97" s="4"/>
      <c r="G97" s="4"/>
    </row>
    <row r="98" spans="1:7" s="1" customFormat="1" ht="12.75" x14ac:dyDescent="0.2">
      <c r="A98" s="84"/>
      <c r="B98" s="4"/>
      <c r="C98" s="84"/>
      <c r="D98" s="84"/>
      <c r="E98" s="84"/>
      <c r="F98" s="84"/>
      <c r="G98" s="84"/>
    </row>
    <row r="99" spans="1:7" s="1" customFormat="1" ht="12.75" x14ac:dyDescent="0.2">
      <c r="A99" s="84"/>
      <c r="B99" s="127"/>
      <c r="C99" s="127"/>
      <c r="D99" s="127"/>
      <c r="E99" s="127"/>
      <c r="F99" s="127"/>
      <c r="G99" s="127"/>
    </row>
    <row r="100" spans="1:7" s="1" customFormat="1" ht="12.75" x14ac:dyDescent="0.2">
      <c r="A100" s="84"/>
      <c r="B100" s="85"/>
      <c r="C100" s="86"/>
      <c r="D100" s="86"/>
      <c r="E100" s="86"/>
      <c r="F100" s="86"/>
      <c r="G100" s="86"/>
    </row>
    <row r="101" spans="1:7" s="1" customFormat="1" ht="12.75" x14ac:dyDescent="0.2">
      <c r="A101" s="84"/>
      <c r="B101" s="3"/>
      <c r="C101" s="4"/>
      <c r="D101" s="4"/>
      <c r="E101" s="4"/>
      <c r="F101" s="4"/>
      <c r="G101" s="4"/>
    </row>
    <row r="102" spans="1:7" s="1" customFormat="1" ht="12.75" x14ac:dyDescent="0.2">
      <c r="A102" s="84"/>
      <c r="B102" s="3"/>
      <c r="C102" s="4"/>
      <c r="D102" s="4"/>
      <c r="E102" s="4"/>
      <c r="F102" s="4"/>
      <c r="G102" s="4"/>
    </row>
    <row r="103" spans="1:7" s="1" customFormat="1" ht="12.75" x14ac:dyDescent="0.2">
      <c r="A103" s="84"/>
      <c r="B103" s="3"/>
      <c r="C103" s="4"/>
      <c r="D103" s="4"/>
      <c r="E103" s="4"/>
      <c r="F103" s="4"/>
      <c r="G103" s="4"/>
    </row>
    <row r="104" spans="1:7" s="1" customFormat="1" ht="12.75" x14ac:dyDescent="0.2">
      <c r="A104" s="84"/>
      <c r="B104" s="3"/>
      <c r="C104" s="4"/>
      <c r="D104" s="4"/>
      <c r="E104" s="4"/>
      <c r="F104" s="4"/>
      <c r="G104" s="4"/>
    </row>
    <row r="105" spans="1:7" s="1" customFormat="1" ht="12.75" x14ac:dyDescent="0.2">
      <c r="A105" s="84"/>
      <c r="B105" s="3"/>
      <c r="C105" s="4"/>
      <c r="D105" s="4"/>
      <c r="E105" s="4"/>
      <c r="F105" s="4"/>
      <c r="G105" s="4"/>
    </row>
    <row r="106" spans="1:7" s="1" customFormat="1" ht="12.75" x14ac:dyDescent="0.2">
      <c r="A106" s="84"/>
      <c r="B106" s="3"/>
      <c r="C106" s="4"/>
      <c r="D106" s="4"/>
      <c r="E106" s="4"/>
      <c r="F106" s="4"/>
      <c r="G106" s="4"/>
    </row>
    <row r="107" spans="1:7" s="1" customFormat="1" ht="12.75" x14ac:dyDescent="0.2">
      <c r="A107" s="84"/>
      <c r="B107" s="3"/>
      <c r="C107" s="4"/>
      <c r="D107" s="4"/>
      <c r="E107" s="4"/>
      <c r="F107" s="4"/>
      <c r="G107" s="4"/>
    </row>
    <row r="108" spans="1:7" s="1" customFormat="1" ht="12.75" x14ac:dyDescent="0.2">
      <c r="A108" s="84"/>
      <c r="B108" s="3"/>
      <c r="C108" s="4"/>
      <c r="D108" s="4"/>
      <c r="E108" s="4"/>
      <c r="F108" s="4"/>
      <c r="G108" s="4"/>
    </row>
    <row r="109" spans="1:7" s="1" customFormat="1" ht="12.75" x14ac:dyDescent="0.2">
      <c r="A109" s="84"/>
      <c r="B109" s="4"/>
      <c r="C109" s="84"/>
      <c r="D109" s="84"/>
      <c r="E109" s="84"/>
      <c r="F109" s="84"/>
      <c r="G109" s="84"/>
    </row>
    <row r="110" spans="1:7" s="1" customFormat="1" ht="12.75" x14ac:dyDescent="0.2">
      <c r="A110" s="84"/>
      <c r="B110" s="127"/>
      <c r="C110" s="127"/>
      <c r="D110" s="127"/>
      <c r="E110" s="127"/>
      <c r="F110" s="127"/>
      <c r="G110" s="127"/>
    </row>
    <row r="111" spans="1:7" s="1" customFormat="1" ht="12.75" x14ac:dyDescent="0.2">
      <c r="A111" s="84"/>
      <c r="B111" s="85"/>
      <c r="C111" s="86"/>
      <c r="D111" s="86"/>
      <c r="E111" s="86"/>
      <c r="F111" s="86"/>
      <c r="G111" s="86"/>
    </row>
    <row r="112" spans="1:7" s="1" customFormat="1" ht="12.75" x14ac:dyDescent="0.2">
      <c r="A112" s="84"/>
      <c r="B112" s="3"/>
      <c r="C112" s="4"/>
      <c r="D112" s="4"/>
      <c r="E112" s="4"/>
      <c r="F112" s="4"/>
      <c r="G112" s="4"/>
    </row>
    <row r="113" spans="1:7" s="1" customFormat="1" ht="12.75" x14ac:dyDescent="0.2">
      <c r="A113" s="84"/>
      <c r="B113" s="3"/>
      <c r="C113" s="4"/>
      <c r="D113" s="4"/>
      <c r="E113" s="4"/>
      <c r="F113" s="4"/>
      <c r="G113" s="4"/>
    </row>
    <row r="114" spans="1:7" s="1" customFormat="1" ht="12.75" x14ac:dyDescent="0.2">
      <c r="A114" s="84"/>
      <c r="B114" s="3"/>
      <c r="C114" s="4"/>
      <c r="D114" s="4"/>
      <c r="E114" s="4"/>
      <c r="F114" s="4"/>
      <c r="G114" s="4"/>
    </row>
    <row r="115" spans="1:7" s="1" customFormat="1" ht="12.75" x14ac:dyDescent="0.2">
      <c r="A115" s="84"/>
      <c r="B115" s="3"/>
      <c r="C115" s="4"/>
      <c r="D115" s="4"/>
      <c r="E115" s="4"/>
      <c r="F115" s="4"/>
      <c r="G115" s="4"/>
    </row>
    <row r="116" spans="1:7" s="1" customFormat="1" ht="12.75" x14ac:dyDescent="0.2">
      <c r="A116" s="84"/>
      <c r="B116" s="4"/>
      <c r="C116" s="84"/>
      <c r="D116" s="84"/>
      <c r="E116" s="84"/>
      <c r="F116" s="84"/>
      <c r="G116" s="84"/>
    </row>
    <row r="117" spans="1:7" s="1" customFormat="1" ht="12.75" x14ac:dyDescent="0.2">
      <c r="A117" s="84"/>
      <c r="B117" s="127"/>
      <c r="C117" s="127"/>
      <c r="D117" s="127"/>
      <c r="E117" s="127"/>
      <c r="F117" s="127"/>
      <c r="G117" s="127"/>
    </row>
    <row r="118" spans="1:7" s="1" customFormat="1" ht="12.75" x14ac:dyDescent="0.2">
      <c r="A118" s="84"/>
      <c r="B118" s="85"/>
      <c r="C118" s="86"/>
      <c r="D118" s="86"/>
      <c r="E118" s="86"/>
      <c r="F118" s="86"/>
      <c r="G118" s="86"/>
    </row>
    <row r="119" spans="1:7" s="1" customFormat="1" ht="12.75" x14ac:dyDescent="0.2">
      <c r="A119" s="84"/>
      <c r="B119" s="3"/>
      <c r="C119" s="4"/>
      <c r="D119" s="4"/>
      <c r="E119" s="4"/>
      <c r="F119" s="4"/>
      <c r="G119" s="4"/>
    </row>
    <row r="120" spans="1:7" s="1" customFormat="1" ht="12.75" x14ac:dyDescent="0.2">
      <c r="A120" s="84"/>
      <c r="B120" s="3"/>
      <c r="C120" s="4"/>
      <c r="D120" s="4"/>
      <c r="E120" s="4"/>
      <c r="F120" s="4"/>
      <c r="G120" s="4"/>
    </row>
    <row r="121" spans="1:7" s="1" customFormat="1" ht="12.75" x14ac:dyDescent="0.2">
      <c r="A121" s="84"/>
      <c r="B121" s="3"/>
      <c r="C121" s="4"/>
      <c r="D121" s="4"/>
      <c r="E121" s="4"/>
      <c r="F121" s="4"/>
      <c r="G121" s="4"/>
    </row>
    <row r="122" spans="1:7" s="1" customFormat="1" ht="12.75" x14ac:dyDescent="0.2">
      <c r="A122" s="84"/>
      <c r="B122" s="3"/>
      <c r="C122" s="4"/>
      <c r="D122" s="4"/>
      <c r="E122" s="4"/>
      <c r="F122" s="4"/>
      <c r="G122" s="4"/>
    </row>
    <row r="123" spans="1:7" s="1" customFormat="1" ht="12.75" x14ac:dyDescent="0.2">
      <c r="A123" s="84"/>
      <c r="B123" s="3"/>
      <c r="C123" s="4"/>
      <c r="D123" s="4"/>
      <c r="E123" s="4"/>
      <c r="F123" s="4"/>
      <c r="G123" s="4"/>
    </row>
    <row r="124" spans="1:7" s="1" customFormat="1" ht="12.75" x14ac:dyDescent="0.2">
      <c r="A124" s="84"/>
      <c r="B124" s="3"/>
      <c r="C124" s="4"/>
      <c r="D124" s="4"/>
      <c r="E124" s="4"/>
      <c r="F124" s="4"/>
      <c r="G124" s="4"/>
    </row>
    <row r="125" spans="1:7" s="1" customFormat="1" ht="12.75" x14ac:dyDescent="0.2">
      <c r="A125" s="84"/>
      <c r="B125" s="3"/>
      <c r="C125" s="4"/>
      <c r="D125" s="4"/>
      <c r="E125" s="4"/>
      <c r="F125" s="4"/>
      <c r="G125" s="4"/>
    </row>
    <row r="126" spans="1:7" s="1" customFormat="1" ht="12.75" x14ac:dyDescent="0.2">
      <c r="A126" s="84"/>
      <c r="B126" s="3"/>
      <c r="C126" s="4"/>
      <c r="D126" s="4"/>
      <c r="E126" s="4"/>
      <c r="F126" s="4"/>
      <c r="G126" s="4"/>
    </row>
    <row r="127" spans="1:7" s="1" customFormat="1" ht="12.75" x14ac:dyDescent="0.2">
      <c r="A127" s="84"/>
      <c r="B127" s="3"/>
      <c r="C127" s="4"/>
      <c r="D127" s="4"/>
      <c r="E127" s="4"/>
      <c r="F127" s="4"/>
      <c r="G127" s="4"/>
    </row>
    <row r="128" spans="1:7" s="1" customFormat="1" ht="12.75" x14ac:dyDescent="0.2">
      <c r="A128" s="84"/>
      <c r="B128" s="127"/>
      <c r="C128" s="127"/>
      <c r="D128" s="127"/>
      <c r="E128" s="127"/>
      <c r="F128" s="127"/>
      <c r="G128" s="127"/>
    </row>
    <row r="129" spans="1:7" s="1" customFormat="1" ht="12.75" x14ac:dyDescent="0.2">
      <c r="A129" s="84"/>
      <c r="B129" s="3"/>
      <c r="C129" s="4"/>
      <c r="D129" s="4"/>
      <c r="E129" s="4"/>
      <c r="F129" s="4"/>
      <c r="G129" s="4"/>
    </row>
    <row r="130" spans="1:7" s="1" customFormat="1" ht="12.75" x14ac:dyDescent="0.2">
      <c r="A130" s="84"/>
      <c r="B130" s="3"/>
      <c r="C130" s="4"/>
      <c r="D130" s="4"/>
      <c r="E130" s="4"/>
      <c r="F130" s="4"/>
      <c r="G130" s="4"/>
    </row>
    <row r="131" spans="1:7" s="1" customFormat="1" ht="12.75" x14ac:dyDescent="0.2">
      <c r="A131" s="84"/>
      <c r="B131" s="3"/>
      <c r="C131" s="4"/>
      <c r="D131" s="4"/>
      <c r="E131" s="4"/>
      <c r="F131" s="4"/>
      <c r="G131" s="4"/>
    </row>
    <row r="132" spans="1:7" s="1" customFormat="1" ht="12.75" x14ac:dyDescent="0.2">
      <c r="A132" s="84"/>
      <c r="B132" s="3"/>
      <c r="C132" s="4"/>
      <c r="D132" s="4"/>
      <c r="E132" s="4"/>
      <c r="F132" s="4"/>
      <c r="G132" s="4"/>
    </row>
    <row r="133" spans="1:7" s="1" customFormat="1" ht="12.75" x14ac:dyDescent="0.2">
      <c r="A133" s="84"/>
      <c r="B133" s="3"/>
      <c r="C133" s="4"/>
      <c r="D133" s="4"/>
      <c r="E133" s="4"/>
      <c r="F133" s="4"/>
      <c r="G133" s="4"/>
    </row>
    <row r="134" spans="1:7" s="1" customFormat="1" ht="12.75" x14ac:dyDescent="0.2">
      <c r="A134" s="84"/>
      <c r="B134" s="3"/>
      <c r="C134" s="4"/>
      <c r="D134" s="4"/>
      <c r="E134" s="4"/>
      <c r="F134" s="4"/>
      <c r="G134" s="4"/>
    </row>
    <row r="135" spans="1:7" s="1" customFormat="1" ht="12.75" x14ac:dyDescent="0.2">
      <c r="A135" s="84"/>
      <c r="B135" s="87"/>
      <c r="C135" s="84"/>
      <c r="D135" s="84"/>
      <c r="E135" s="84"/>
      <c r="F135" s="84"/>
      <c r="G135" s="84"/>
    </row>
    <row r="136" spans="1:7" s="1" customFormat="1" ht="12.75" x14ac:dyDescent="0.2">
      <c r="A136" s="84"/>
      <c r="B136" s="88"/>
      <c r="C136" s="84"/>
      <c r="D136" s="84"/>
      <c r="E136" s="84"/>
      <c r="F136" s="84"/>
      <c r="G136" s="84"/>
    </row>
    <row r="137" spans="1:7" s="1" customFormat="1" ht="12.75" x14ac:dyDescent="0.2">
      <c r="A137" s="84"/>
      <c r="B137" s="85"/>
      <c r="C137" s="86"/>
      <c r="D137" s="86"/>
      <c r="E137" s="86"/>
      <c r="F137" s="86"/>
      <c r="G137" s="86"/>
    </row>
    <row r="138" spans="1:7" s="1" customFormat="1" ht="12.75" x14ac:dyDescent="0.2">
      <c r="A138" s="84"/>
      <c r="B138" s="3"/>
      <c r="C138" s="4"/>
      <c r="D138" s="4"/>
      <c r="E138" s="4"/>
      <c r="F138" s="4"/>
      <c r="G138" s="4"/>
    </row>
    <row r="139" spans="1:7" s="1" customFormat="1" ht="12.75" x14ac:dyDescent="0.2">
      <c r="A139" s="84"/>
      <c r="B139" s="3"/>
      <c r="C139" s="4"/>
      <c r="D139" s="4"/>
      <c r="E139" s="4"/>
      <c r="F139" s="4"/>
      <c r="G139" s="4"/>
    </row>
    <row r="140" spans="1:7" s="1" customFormat="1" ht="12.75" x14ac:dyDescent="0.2">
      <c r="A140" s="84"/>
      <c r="B140" s="3"/>
      <c r="C140" s="4"/>
      <c r="D140" s="4"/>
      <c r="E140" s="4"/>
      <c r="F140" s="4"/>
      <c r="G140" s="4"/>
    </row>
    <row r="141" spans="1:7" s="1" customFormat="1" ht="12.75" x14ac:dyDescent="0.2">
      <c r="A141" s="84"/>
      <c r="B141" s="3"/>
      <c r="C141" s="4"/>
      <c r="D141" s="4"/>
      <c r="E141" s="4"/>
      <c r="F141" s="4"/>
      <c r="G141" s="4"/>
    </row>
    <row r="142" spans="1:7" s="1" customFormat="1" ht="12.75" x14ac:dyDescent="0.2">
      <c r="A142" s="84"/>
      <c r="B142" s="3"/>
      <c r="C142" s="4"/>
      <c r="D142" s="4"/>
      <c r="E142" s="4"/>
      <c r="F142" s="4"/>
      <c r="G142" s="4"/>
    </row>
    <row r="143" spans="1:7" s="1" customFormat="1" ht="12.75" x14ac:dyDescent="0.2">
      <c r="A143" s="84"/>
      <c r="B143" s="87"/>
      <c r="C143" s="84"/>
      <c r="D143" s="84"/>
      <c r="E143" s="84"/>
      <c r="F143" s="84"/>
      <c r="G143" s="84"/>
    </row>
    <row r="144" spans="1:7" s="1" customFormat="1" ht="12.75" x14ac:dyDescent="0.2">
      <c r="A144" s="84"/>
      <c r="B144" s="88"/>
      <c r="C144" s="84"/>
      <c r="D144" s="84"/>
      <c r="E144" s="84"/>
      <c r="F144" s="84"/>
      <c r="G144" s="84"/>
    </row>
    <row r="145" spans="1:7" s="1" customFormat="1" ht="12.75" x14ac:dyDescent="0.2">
      <c r="A145" s="84"/>
      <c r="B145" s="85"/>
      <c r="C145" s="86"/>
      <c r="D145" s="86"/>
      <c r="E145" s="86"/>
      <c r="F145" s="86"/>
      <c r="G145" s="86"/>
    </row>
    <row r="146" spans="1:7" s="1" customFormat="1" ht="12.75" x14ac:dyDescent="0.2">
      <c r="A146" s="84"/>
      <c r="B146" s="3"/>
      <c r="C146" s="4"/>
      <c r="D146" s="4"/>
      <c r="E146" s="4"/>
      <c r="F146" s="4"/>
      <c r="G146" s="4"/>
    </row>
    <row r="147" spans="1:7" s="1" customFormat="1" ht="12.75" x14ac:dyDescent="0.2">
      <c r="A147" s="84"/>
      <c r="B147" s="3"/>
      <c r="C147" s="4"/>
      <c r="D147" s="4"/>
      <c r="E147" s="4"/>
      <c r="F147" s="4"/>
      <c r="G147" s="4"/>
    </row>
    <row r="148" spans="1:7" s="1" customFormat="1" ht="12.75" x14ac:dyDescent="0.2">
      <c r="A148" s="84"/>
      <c r="B148" s="3"/>
      <c r="C148" s="4"/>
      <c r="D148" s="4"/>
      <c r="E148" s="4"/>
      <c r="F148" s="4"/>
      <c r="G148" s="4"/>
    </row>
    <row r="149" spans="1:7" s="1" customFormat="1" ht="12.75" x14ac:dyDescent="0.2">
      <c r="A149" s="84"/>
      <c r="B149" s="3"/>
      <c r="C149" s="4"/>
      <c r="D149" s="4"/>
      <c r="E149" s="4"/>
      <c r="F149" s="4"/>
      <c r="G149" s="4"/>
    </row>
    <row r="150" spans="1:7" s="1" customFormat="1" ht="12.75" x14ac:dyDescent="0.2">
      <c r="A150" s="84"/>
      <c r="B150" s="3"/>
      <c r="C150" s="4"/>
      <c r="D150" s="4"/>
      <c r="E150" s="4"/>
      <c r="F150" s="4"/>
      <c r="G150" s="4"/>
    </row>
    <row r="151" spans="1:7" s="1" customFormat="1" ht="12.75" x14ac:dyDescent="0.2">
      <c r="A151" s="84"/>
      <c r="B151" s="3"/>
      <c r="C151" s="4"/>
      <c r="D151" s="4"/>
      <c r="E151" s="4"/>
      <c r="F151" s="4"/>
      <c r="G151" s="4"/>
    </row>
    <row r="152" spans="1:7" s="1" customFormat="1" ht="12.75" x14ac:dyDescent="0.2">
      <c r="A152" s="84"/>
      <c r="B152" s="87"/>
      <c r="C152" s="84"/>
      <c r="D152" s="84"/>
      <c r="E152" s="84"/>
      <c r="F152" s="84"/>
      <c r="G152" s="84"/>
    </row>
    <row r="153" spans="1:7" s="1" customFormat="1" ht="12.75" x14ac:dyDescent="0.2">
      <c r="A153" s="84"/>
      <c r="B153" s="88"/>
      <c r="C153" s="84"/>
      <c r="D153" s="84"/>
      <c r="E153" s="84"/>
      <c r="F153" s="84"/>
      <c r="G153" s="84"/>
    </row>
    <row r="154" spans="1:7" s="1" customFormat="1" ht="12.75" x14ac:dyDescent="0.2">
      <c r="A154" s="84"/>
      <c r="B154" s="3"/>
      <c r="C154" s="4"/>
      <c r="D154" s="4"/>
      <c r="E154" s="4"/>
      <c r="F154" s="4"/>
      <c r="G154" s="4"/>
    </row>
    <row r="155" spans="1:7" s="1" customFormat="1" ht="12.75" x14ac:dyDescent="0.2">
      <c r="A155" s="84"/>
      <c r="B155" s="3"/>
      <c r="C155" s="4"/>
      <c r="D155" s="4"/>
      <c r="E155" s="4"/>
      <c r="F155" s="4"/>
      <c r="G155" s="4"/>
    </row>
    <row r="156" spans="1:7" s="1" customFormat="1" ht="12.75" x14ac:dyDescent="0.2">
      <c r="A156" s="84"/>
      <c r="B156" s="3"/>
      <c r="C156" s="4"/>
      <c r="D156" s="4"/>
      <c r="E156" s="4"/>
      <c r="F156" s="4"/>
      <c r="G156" s="4"/>
    </row>
    <row r="157" spans="1:7" s="1" customFormat="1" ht="12.75" x14ac:dyDescent="0.2">
      <c r="A157" s="84"/>
      <c r="B157" s="3"/>
      <c r="C157" s="4"/>
      <c r="D157" s="4"/>
      <c r="E157" s="4"/>
      <c r="F157" s="4"/>
      <c r="G157" s="4"/>
    </row>
    <row r="158" spans="1:7" s="1" customFormat="1" ht="12.75" x14ac:dyDescent="0.2">
      <c r="A158" s="84"/>
      <c r="B158" s="3"/>
      <c r="C158" s="4"/>
      <c r="D158" s="4"/>
      <c r="E158" s="4"/>
      <c r="F158" s="4"/>
      <c r="G158" s="4"/>
    </row>
    <row r="159" spans="1:7" s="1" customFormat="1" ht="12.75" x14ac:dyDescent="0.2">
      <c r="A159" s="84"/>
      <c r="B159" s="3"/>
      <c r="C159" s="4"/>
      <c r="D159" s="4"/>
      <c r="E159" s="4"/>
      <c r="F159" s="4"/>
      <c r="G159" s="4"/>
    </row>
    <row r="160" spans="1:7" s="1" customFormat="1" ht="12.75" x14ac:dyDescent="0.2">
      <c r="A160" s="84"/>
      <c r="B160" s="3"/>
      <c r="C160" s="4"/>
      <c r="D160" s="4"/>
      <c r="E160" s="4"/>
      <c r="F160" s="4"/>
      <c r="G160" s="4"/>
    </row>
    <row r="161" spans="1:7" s="1" customFormat="1" ht="12.75" x14ac:dyDescent="0.2">
      <c r="A161" s="84"/>
      <c r="B161" s="3"/>
      <c r="C161" s="4"/>
      <c r="D161" s="4"/>
      <c r="E161" s="4"/>
      <c r="F161" s="4"/>
      <c r="G161" s="4"/>
    </row>
    <row r="162" spans="1:7" s="1" customFormat="1" ht="12.75" x14ac:dyDescent="0.2">
      <c r="A162" s="84"/>
      <c r="B162" s="3"/>
      <c r="C162" s="4"/>
      <c r="D162" s="4"/>
      <c r="E162" s="4"/>
      <c r="F162" s="4"/>
      <c r="G162" s="4"/>
    </row>
    <row r="163" spans="1:7" s="1" customFormat="1" ht="12.75" x14ac:dyDescent="0.2">
      <c r="A163" s="84"/>
      <c r="B163" s="3"/>
      <c r="C163" s="4"/>
      <c r="D163" s="4"/>
      <c r="E163" s="4"/>
      <c r="F163" s="4"/>
      <c r="G163" s="4"/>
    </row>
    <row r="164" spans="1:7" s="1" customFormat="1" ht="12.75" x14ac:dyDescent="0.2">
      <c r="A164" s="84"/>
      <c r="B164" s="3"/>
      <c r="C164" s="4"/>
      <c r="D164" s="4"/>
      <c r="E164" s="4"/>
      <c r="F164" s="4"/>
      <c r="G164" s="4"/>
    </row>
    <row r="165" spans="1:7" s="1" customFormat="1" ht="12.75" x14ac:dyDescent="0.2">
      <c r="A165" s="84"/>
      <c r="B165" s="87"/>
      <c r="C165" s="84"/>
      <c r="D165" s="84"/>
      <c r="E165" s="84"/>
      <c r="F165" s="84"/>
      <c r="G165" s="84"/>
    </row>
    <row r="166" spans="1:7" s="1" customFormat="1" ht="12.75" x14ac:dyDescent="0.2">
      <c r="A166" s="84"/>
      <c r="B166" s="87"/>
      <c r="C166" s="84"/>
      <c r="D166" s="84"/>
      <c r="E166" s="84"/>
      <c r="F166" s="84"/>
      <c r="G166" s="84"/>
    </row>
    <row r="167" spans="1:7" s="1" customFormat="1" ht="12.75" x14ac:dyDescent="0.2">
      <c r="A167" s="84"/>
      <c r="B167" s="88"/>
      <c r="C167" s="84"/>
      <c r="D167" s="84"/>
      <c r="E167" s="84"/>
      <c r="F167" s="84"/>
      <c r="G167" s="84"/>
    </row>
    <row r="168" spans="1:7" s="1" customFormat="1" ht="12.75" x14ac:dyDescent="0.2">
      <c r="A168" s="84"/>
      <c r="B168" s="85"/>
      <c r="C168" s="86"/>
      <c r="D168" s="86"/>
      <c r="E168" s="86"/>
      <c r="F168" s="86"/>
      <c r="G168" s="86"/>
    </row>
    <row r="169" spans="1:7" s="1" customFormat="1" ht="12.75" x14ac:dyDescent="0.2">
      <c r="A169" s="84"/>
      <c r="B169" s="3"/>
      <c r="C169" s="4"/>
      <c r="D169" s="4"/>
      <c r="E169" s="4"/>
      <c r="F169" s="4"/>
      <c r="G169" s="4"/>
    </row>
    <row r="170" spans="1:7" s="1" customFormat="1" ht="12.75" x14ac:dyDescent="0.2">
      <c r="A170" s="84"/>
      <c r="B170" s="3"/>
      <c r="C170" s="4"/>
      <c r="D170" s="4"/>
      <c r="E170" s="4"/>
      <c r="F170" s="4"/>
      <c r="G170" s="4"/>
    </row>
    <row r="171" spans="1:7" s="1" customFormat="1" ht="12.75" x14ac:dyDescent="0.2">
      <c r="A171" s="84"/>
      <c r="B171" s="3"/>
      <c r="C171" s="4"/>
      <c r="D171" s="4"/>
      <c r="E171" s="4"/>
      <c r="F171" s="4"/>
      <c r="G171" s="4"/>
    </row>
    <row r="172" spans="1:7" s="1" customFormat="1" ht="12.75" x14ac:dyDescent="0.2">
      <c r="A172" s="84"/>
      <c r="B172" s="3"/>
      <c r="C172" s="4"/>
      <c r="D172" s="4"/>
      <c r="E172" s="4"/>
      <c r="F172" s="4"/>
      <c r="G172" s="4"/>
    </row>
    <row r="173" spans="1:7" s="1" customFormat="1" ht="12.75" x14ac:dyDescent="0.2">
      <c r="A173" s="84"/>
      <c r="B173" s="3"/>
      <c r="C173" s="4"/>
      <c r="D173" s="4"/>
      <c r="E173" s="4"/>
      <c r="F173" s="4"/>
      <c r="G173" s="4"/>
    </row>
    <row r="174" spans="1:7" s="1" customFormat="1" ht="12.75" x14ac:dyDescent="0.2">
      <c r="A174" s="84"/>
      <c r="B174" s="3"/>
      <c r="C174" s="4"/>
      <c r="D174" s="4"/>
      <c r="E174" s="4"/>
      <c r="F174" s="4"/>
      <c r="G174" s="4"/>
    </row>
    <row r="175" spans="1:7" s="1" customFormat="1" ht="12.75" x14ac:dyDescent="0.2">
      <c r="A175" s="84"/>
      <c r="B175" s="3"/>
      <c r="C175" s="4"/>
      <c r="D175" s="4"/>
      <c r="E175" s="4"/>
      <c r="F175" s="4"/>
      <c r="G175" s="4"/>
    </row>
    <row r="176" spans="1:7" s="1" customFormat="1" ht="12.75" x14ac:dyDescent="0.2">
      <c r="A176" s="84"/>
      <c r="B176" s="87"/>
      <c r="C176" s="84"/>
      <c r="D176" s="84"/>
      <c r="E176" s="84"/>
      <c r="F176" s="84"/>
      <c r="G176" s="84"/>
    </row>
    <row r="177" spans="1:7" s="1" customFormat="1" ht="12.75" x14ac:dyDescent="0.2">
      <c r="A177" s="84"/>
      <c r="B177" s="88"/>
      <c r="C177" s="84"/>
      <c r="D177" s="84"/>
      <c r="E177" s="84"/>
      <c r="F177" s="84"/>
      <c r="G177" s="84"/>
    </row>
    <row r="178" spans="1:7" s="1" customFormat="1" ht="12.75" x14ac:dyDescent="0.2">
      <c r="A178" s="84"/>
      <c r="B178" s="85"/>
      <c r="C178" s="86"/>
      <c r="D178" s="86"/>
      <c r="E178" s="86"/>
      <c r="F178" s="86"/>
      <c r="G178" s="86"/>
    </row>
    <row r="179" spans="1:7" s="1" customFormat="1" ht="16.5" customHeight="1" x14ac:dyDescent="0.2">
      <c r="A179" s="84"/>
      <c r="B179" s="3"/>
      <c r="C179" s="4"/>
      <c r="D179" s="4"/>
      <c r="E179" s="4"/>
      <c r="F179" s="4"/>
      <c r="G179" s="4"/>
    </row>
    <row r="180" spans="1:7" s="1" customFormat="1" ht="16.5" customHeight="1" x14ac:dyDescent="0.2">
      <c r="A180" s="84"/>
      <c r="B180" s="3"/>
      <c r="C180" s="4"/>
      <c r="D180" s="4"/>
      <c r="E180" s="4"/>
      <c r="F180" s="4"/>
      <c r="G180" s="4"/>
    </row>
    <row r="181" spans="1:7" s="1" customFormat="1" ht="20.25" customHeight="1" x14ac:dyDescent="0.2">
      <c r="A181" s="84"/>
      <c r="B181" s="3"/>
      <c r="C181" s="4"/>
      <c r="D181" s="4"/>
      <c r="E181" s="4"/>
      <c r="F181" s="4"/>
      <c r="G181" s="4"/>
    </row>
    <row r="182" spans="1:7" s="1" customFormat="1" ht="12.75" x14ac:dyDescent="0.2">
      <c r="A182" s="84"/>
      <c r="B182" s="87"/>
      <c r="C182" s="84"/>
      <c r="D182" s="84"/>
      <c r="E182" s="84"/>
      <c r="F182" s="84"/>
      <c r="G182" s="84"/>
    </row>
    <row r="183" spans="1:7" s="1" customFormat="1" ht="12.75" x14ac:dyDescent="0.2">
      <c r="A183" s="84"/>
      <c r="B183" s="88"/>
      <c r="C183" s="84"/>
      <c r="D183" s="84"/>
      <c r="E183" s="84"/>
      <c r="F183" s="84"/>
      <c r="G183" s="84"/>
    </row>
    <row r="184" spans="1:7" s="1" customFormat="1" ht="15" customHeight="1" x14ac:dyDescent="0.2">
      <c r="A184" s="84"/>
      <c r="B184" s="3"/>
      <c r="C184" s="4"/>
      <c r="D184" s="4"/>
      <c r="E184" s="4"/>
      <c r="F184" s="4"/>
      <c r="G184" s="4"/>
    </row>
    <row r="185" spans="1:7" s="1" customFormat="1" ht="16.5" customHeight="1" x14ac:dyDescent="0.2">
      <c r="A185" s="84"/>
      <c r="B185" s="3"/>
      <c r="C185" s="4"/>
      <c r="D185" s="4"/>
      <c r="E185" s="4"/>
      <c r="F185" s="4"/>
      <c r="G185" s="4"/>
    </row>
    <row r="186" spans="1:7" s="1" customFormat="1" ht="22.5" customHeight="1" x14ac:dyDescent="0.2">
      <c r="A186" s="84"/>
      <c r="B186" s="3"/>
      <c r="C186" s="4"/>
      <c r="D186" s="4"/>
      <c r="E186" s="4"/>
      <c r="F186" s="4"/>
      <c r="G186" s="4"/>
    </row>
    <row r="187" spans="1:7" s="1" customFormat="1" ht="12.75" x14ac:dyDescent="0.2">
      <c r="A187" s="84"/>
      <c r="B187" s="87"/>
      <c r="C187" s="84"/>
      <c r="D187" s="84"/>
      <c r="E187" s="84"/>
      <c r="F187" s="84"/>
      <c r="G187" s="84"/>
    </row>
    <row r="188" spans="1:7" s="1" customFormat="1" ht="12.75" x14ac:dyDescent="0.2">
      <c r="A188" s="84"/>
      <c r="B188" s="88"/>
      <c r="C188" s="84"/>
      <c r="D188" s="84"/>
      <c r="E188" s="84"/>
      <c r="F188" s="84"/>
      <c r="G188" s="84"/>
    </row>
    <row r="189" spans="1:7" s="1" customFormat="1" ht="15" customHeight="1" x14ac:dyDescent="0.2">
      <c r="A189" s="84"/>
      <c r="B189" s="3"/>
      <c r="C189" s="4"/>
      <c r="D189" s="4"/>
      <c r="E189" s="4"/>
      <c r="F189" s="4"/>
      <c r="G189" s="4"/>
    </row>
    <row r="190" spans="1:7" s="1" customFormat="1" ht="16.5" customHeight="1" x14ac:dyDescent="0.2">
      <c r="A190" s="84"/>
      <c r="B190" s="3"/>
      <c r="C190" s="4"/>
      <c r="D190" s="4"/>
      <c r="E190" s="4"/>
      <c r="F190" s="4"/>
      <c r="G190" s="4"/>
    </row>
    <row r="191" spans="1:7" s="1" customFormat="1" ht="12.75" x14ac:dyDescent="0.2">
      <c r="A191" s="84"/>
      <c r="B191" s="3"/>
      <c r="C191" s="4"/>
      <c r="D191" s="4"/>
      <c r="E191" s="4"/>
      <c r="F191" s="4"/>
      <c r="G191" s="4"/>
    </row>
    <row r="192" spans="1:7" s="1" customFormat="1" ht="23.25" customHeight="1" x14ac:dyDescent="0.2">
      <c r="A192" s="84"/>
      <c r="B192" s="3"/>
      <c r="C192" s="4"/>
      <c r="D192" s="4"/>
      <c r="E192" s="4"/>
      <c r="F192" s="4"/>
      <c r="G192" s="4"/>
    </row>
    <row r="193" spans="1:7" s="1" customFormat="1" ht="12.75" x14ac:dyDescent="0.2">
      <c r="A193" s="84"/>
      <c r="B193" s="3"/>
      <c r="C193" s="4"/>
      <c r="D193" s="4"/>
      <c r="E193" s="4"/>
      <c r="F193" s="4"/>
      <c r="G193" s="4"/>
    </row>
    <row r="194" spans="1:7" s="1" customFormat="1" ht="12.75" x14ac:dyDescent="0.2">
      <c r="A194" s="84"/>
      <c r="B194" s="87"/>
      <c r="C194" s="84"/>
      <c r="D194" s="84"/>
      <c r="E194" s="84"/>
      <c r="F194" s="84"/>
      <c r="G194" s="84"/>
    </row>
    <row r="195" spans="1:7" s="1" customFormat="1" ht="12.75" x14ac:dyDescent="0.2">
      <c r="A195" s="84"/>
      <c r="B195" s="88"/>
      <c r="C195" s="84"/>
      <c r="D195" s="84"/>
      <c r="E195" s="84"/>
      <c r="F195" s="84"/>
      <c r="G195" s="84"/>
    </row>
    <row r="196" spans="1:7" s="1" customFormat="1" ht="18" customHeight="1" x14ac:dyDescent="0.2">
      <c r="A196" s="84"/>
      <c r="B196" s="3"/>
      <c r="C196" s="4"/>
      <c r="D196" s="4"/>
      <c r="E196" s="4"/>
      <c r="F196" s="4"/>
      <c r="G196" s="4"/>
    </row>
    <row r="197" spans="1:7" s="1" customFormat="1" ht="21" customHeight="1" x14ac:dyDescent="0.2">
      <c r="A197" s="84"/>
      <c r="B197" s="3"/>
      <c r="C197" s="4"/>
      <c r="D197" s="4"/>
      <c r="E197" s="4"/>
      <c r="F197" s="4"/>
      <c r="G197" s="4"/>
    </row>
    <row r="198" spans="1:7" s="1" customFormat="1" ht="12.75" x14ac:dyDescent="0.2">
      <c r="A198" s="84"/>
      <c r="B198" s="3"/>
      <c r="C198" s="4"/>
      <c r="D198" s="4"/>
      <c r="E198" s="4"/>
      <c r="F198" s="4"/>
      <c r="G198" s="4"/>
    </row>
    <row r="199" spans="1:7" s="1" customFormat="1" ht="12.75" x14ac:dyDescent="0.2">
      <c r="A199" s="84"/>
      <c r="B199" s="3"/>
      <c r="C199" s="4"/>
      <c r="D199" s="4"/>
      <c r="E199" s="4"/>
      <c r="F199" s="4"/>
      <c r="G199" s="4"/>
    </row>
    <row r="200" spans="1:7" s="1" customFormat="1" ht="12.75" x14ac:dyDescent="0.2">
      <c r="A200" s="84"/>
      <c r="B200" s="3"/>
      <c r="C200" s="4"/>
      <c r="D200" s="4"/>
      <c r="E200" s="4"/>
      <c r="F200" s="4"/>
      <c r="G200" s="4"/>
    </row>
    <row r="201" spans="1:7" s="1" customFormat="1" ht="12.75" x14ac:dyDescent="0.2">
      <c r="A201" s="84"/>
      <c r="B201" s="87"/>
      <c r="C201" s="84"/>
      <c r="D201" s="84"/>
      <c r="E201" s="84"/>
      <c r="F201" s="84"/>
      <c r="G201" s="84"/>
    </row>
    <row r="202" spans="1:7" s="1" customFormat="1" ht="12.75" x14ac:dyDescent="0.2">
      <c r="A202" s="84"/>
      <c r="B202" s="88"/>
      <c r="C202" s="84"/>
      <c r="D202" s="84"/>
      <c r="E202" s="84"/>
      <c r="F202" s="84"/>
      <c r="G202" s="84"/>
    </row>
    <row r="203" spans="1:7" s="1" customFormat="1" ht="12.75" x14ac:dyDescent="0.2">
      <c r="A203" s="84"/>
      <c r="B203" s="3"/>
      <c r="C203" s="4"/>
      <c r="D203" s="4"/>
      <c r="E203" s="4"/>
      <c r="F203" s="4"/>
      <c r="G203" s="4"/>
    </row>
    <row r="204" spans="1:7" s="1" customFormat="1" ht="12.75" x14ac:dyDescent="0.2">
      <c r="A204" s="84"/>
      <c r="B204" s="3"/>
      <c r="C204" s="4"/>
      <c r="D204" s="4"/>
      <c r="E204" s="4"/>
      <c r="F204" s="4"/>
      <c r="G204" s="4"/>
    </row>
    <row r="205" spans="1:7" s="1" customFormat="1" ht="12.75" x14ac:dyDescent="0.2">
      <c r="A205" s="84"/>
      <c r="B205" s="3"/>
      <c r="C205" s="4"/>
      <c r="D205" s="4"/>
      <c r="E205" s="4"/>
      <c r="F205" s="4"/>
      <c r="G205" s="4"/>
    </row>
    <row r="206" spans="1:7" s="1" customFormat="1" ht="22.5" customHeight="1" x14ac:dyDescent="0.2">
      <c r="A206" s="84"/>
      <c r="B206" s="3"/>
      <c r="C206" s="4"/>
      <c r="D206" s="4"/>
      <c r="E206" s="4"/>
      <c r="F206" s="4"/>
      <c r="G206" s="4"/>
    </row>
    <row r="207" spans="1:7" s="1" customFormat="1" ht="12.75" x14ac:dyDescent="0.2">
      <c r="A207" s="84"/>
      <c r="B207" s="87"/>
      <c r="C207" s="84"/>
      <c r="D207" s="84"/>
      <c r="E207" s="84"/>
      <c r="F207" s="84"/>
      <c r="G207" s="84"/>
    </row>
    <row r="208" spans="1:7" s="1" customFormat="1" ht="12.75" x14ac:dyDescent="0.2">
      <c r="A208" s="84"/>
      <c r="B208" s="88"/>
      <c r="C208" s="84"/>
      <c r="D208" s="84"/>
      <c r="E208" s="84"/>
      <c r="F208" s="84"/>
      <c r="G208" s="84"/>
    </row>
    <row r="209" spans="1:7" s="1" customFormat="1" ht="12.75" x14ac:dyDescent="0.2">
      <c r="A209" s="84"/>
      <c r="B209" s="3"/>
      <c r="C209" s="4"/>
      <c r="D209" s="4"/>
      <c r="E209" s="4"/>
      <c r="F209" s="4"/>
      <c r="G209" s="4"/>
    </row>
    <row r="210" spans="1:7" s="1" customFormat="1" ht="12.75" x14ac:dyDescent="0.2">
      <c r="A210" s="84"/>
      <c r="B210" s="3"/>
      <c r="C210" s="4"/>
      <c r="D210" s="4"/>
      <c r="E210" s="4"/>
      <c r="F210" s="4"/>
      <c r="G210" s="4"/>
    </row>
    <row r="211" spans="1:7" s="1" customFormat="1" ht="12.75" x14ac:dyDescent="0.2">
      <c r="A211" s="84"/>
      <c r="B211" s="3"/>
      <c r="C211" s="4"/>
      <c r="D211" s="4"/>
      <c r="E211" s="4"/>
      <c r="F211" s="4"/>
      <c r="G211" s="4"/>
    </row>
    <row r="212" spans="1:7" s="1" customFormat="1" ht="12.75" x14ac:dyDescent="0.2">
      <c r="A212" s="84"/>
      <c r="B212" s="87"/>
      <c r="C212" s="84"/>
      <c r="D212" s="84"/>
      <c r="E212" s="84"/>
      <c r="F212" s="84"/>
      <c r="G212" s="84"/>
    </row>
    <row r="213" spans="1:7" s="1" customFormat="1" ht="12.75" x14ac:dyDescent="0.2">
      <c r="A213" s="84"/>
      <c r="B213" s="88"/>
      <c r="C213" s="84"/>
      <c r="D213" s="84"/>
      <c r="E213" s="84"/>
      <c r="F213" s="84"/>
      <c r="G213" s="84"/>
    </row>
    <row r="214" spans="1:7" s="1" customFormat="1" ht="12.75" x14ac:dyDescent="0.2">
      <c r="A214" s="84"/>
      <c r="B214" s="3"/>
      <c r="C214" s="4"/>
      <c r="D214" s="4"/>
      <c r="E214" s="4"/>
      <c r="F214" s="4"/>
      <c r="G214" s="4"/>
    </row>
    <row r="215" spans="1:7" s="1" customFormat="1" ht="12.75" x14ac:dyDescent="0.2">
      <c r="A215" s="84"/>
      <c r="B215" s="3"/>
      <c r="C215" s="4"/>
      <c r="D215" s="4"/>
      <c r="E215" s="4"/>
      <c r="F215" s="4"/>
      <c r="G215" s="4"/>
    </row>
    <row r="216" spans="1:7" s="1" customFormat="1" ht="12.75" x14ac:dyDescent="0.2">
      <c r="A216" s="84"/>
      <c r="B216" s="88"/>
      <c r="C216" s="84"/>
      <c r="D216" s="84"/>
      <c r="E216" s="84"/>
      <c r="F216" s="84"/>
      <c r="G216" s="84"/>
    </row>
    <row r="217" spans="1:7" s="1" customFormat="1" ht="12.75" x14ac:dyDescent="0.2">
      <c r="A217" s="84"/>
      <c r="B217" s="88"/>
      <c r="C217" s="84"/>
      <c r="D217" s="84"/>
      <c r="E217" s="84"/>
      <c r="F217" s="84"/>
      <c r="G217" s="84"/>
    </row>
    <row r="218" spans="1:7" s="1" customFormat="1" ht="12.75" x14ac:dyDescent="0.2">
      <c r="A218" s="84"/>
      <c r="B218" s="3"/>
      <c r="C218" s="4"/>
      <c r="D218" s="4"/>
      <c r="E218" s="4"/>
      <c r="F218" s="4"/>
      <c r="G218" s="4"/>
    </row>
    <row r="219" spans="1:7" s="1" customFormat="1" ht="12.75" x14ac:dyDescent="0.2">
      <c r="A219" s="84"/>
      <c r="B219" s="3"/>
      <c r="C219" s="4"/>
      <c r="D219" s="4"/>
      <c r="E219" s="4"/>
      <c r="F219" s="4"/>
      <c r="G219" s="4"/>
    </row>
    <row r="220" spans="1:7" s="1" customFormat="1" ht="12.75" x14ac:dyDescent="0.2">
      <c r="B220" s="2"/>
    </row>
  </sheetData>
  <mergeCells count="22">
    <mergeCell ref="G30:G31"/>
    <mergeCell ref="B30:B31"/>
    <mergeCell ref="C30:C31"/>
    <mergeCell ref="D30:D31"/>
    <mergeCell ref="E30:E31"/>
    <mergeCell ref="F30:F31"/>
    <mergeCell ref="B43:G43"/>
    <mergeCell ref="B52:G52"/>
    <mergeCell ref="B65:G65"/>
    <mergeCell ref="F61:F62"/>
    <mergeCell ref="G61:G62"/>
    <mergeCell ref="B73:G73"/>
    <mergeCell ref="B61:B62"/>
    <mergeCell ref="C61:C62"/>
    <mergeCell ref="D61:D62"/>
    <mergeCell ref="E61:E62"/>
    <mergeCell ref="B128:G128"/>
    <mergeCell ref="B81:G81"/>
    <mergeCell ref="B90:G90"/>
    <mergeCell ref="B99:G99"/>
    <mergeCell ref="B110:G110"/>
    <mergeCell ref="B117:G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Lotes e Valores</vt:lpstr>
      <vt:lpstr>Blocos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2020-07-09T12:45:10Z</dcterms:modified>
</cp:coreProperties>
</file>