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13_ncr:1_{DB341B45-9325-4E62-8182-6E4133E569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otes e Valores" sheetId="1" r:id="rId1"/>
    <sheet name="Blocos" sheetId="2" r:id="rId2"/>
  </sheets>
  <calcPr calcId="191029" fullPrecision="0"/>
</workbook>
</file>

<file path=xl/calcChain.xml><?xml version="1.0" encoding="utf-8"?>
<calcChain xmlns="http://schemas.openxmlformats.org/spreadsheetml/2006/main">
  <c r="P390" i="1" l="1"/>
  <c r="O390" i="1"/>
  <c r="P373" i="1"/>
  <c r="O373" i="1"/>
  <c r="P360" i="1"/>
  <c r="O360" i="1"/>
  <c r="P347" i="1"/>
  <c r="O347" i="1"/>
  <c r="P334" i="1"/>
  <c r="O334" i="1"/>
  <c r="P317" i="1"/>
  <c r="O317" i="1"/>
  <c r="P304" i="1"/>
  <c r="O304" i="1"/>
  <c r="P286" i="1"/>
  <c r="O286" i="1"/>
  <c r="P273" i="1"/>
  <c r="O273" i="1"/>
  <c r="O260" i="1"/>
  <c r="P260" i="1"/>
  <c r="P245" i="1"/>
  <c r="O245" i="1"/>
  <c r="P232" i="1"/>
  <c r="O232" i="1"/>
  <c r="P216" i="1"/>
  <c r="O216" i="1"/>
  <c r="P203" i="1"/>
  <c r="O203" i="1"/>
  <c r="P190" i="1"/>
  <c r="O190" i="1"/>
  <c r="P177" i="1"/>
  <c r="O177" i="1"/>
  <c r="P164" i="1"/>
  <c r="O164" i="1"/>
  <c r="P151" i="1"/>
  <c r="O151" i="1"/>
  <c r="P138" i="1"/>
  <c r="O138" i="1"/>
  <c r="P125" i="1"/>
  <c r="O125" i="1"/>
  <c r="P112" i="1"/>
  <c r="O112" i="1"/>
  <c r="P99" i="1"/>
  <c r="O99" i="1"/>
  <c r="P86" i="1"/>
  <c r="O86" i="1"/>
  <c r="P68" i="1"/>
  <c r="O68" i="1"/>
  <c r="P55" i="1"/>
  <c r="O55" i="1"/>
  <c r="P42" i="1"/>
  <c r="O42" i="1"/>
  <c r="P29" i="1"/>
  <c r="O29" i="1"/>
  <c r="P16" i="1"/>
  <c r="O16" i="1"/>
  <c r="S51" i="1" l="1"/>
  <c r="S50" i="1"/>
  <c r="S49" i="1"/>
  <c r="Q48" i="1"/>
  <c r="R48" i="1" s="1"/>
  <c r="R52" i="1" s="1"/>
  <c r="P56" i="1" l="1"/>
  <c r="S325" i="1"/>
  <c r="S326" i="1"/>
  <c r="S327" i="1"/>
  <c r="S328" i="1"/>
  <c r="S330" i="1"/>
  <c r="S329" i="1"/>
  <c r="S324" i="1"/>
  <c r="Q323" i="1"/>
  <c r="S255" i="1"/>
  <c r="S254" i="1"/>
  <c r="S256" i="1"/>
  <c r="S253" i="1"/>
  <c r="S252" i="1"/>
  <c r="Q251" i="1"/>
  <c r="R251" i="1" s="1"/>
  <c r="R257" i="1" s="1"/>
  <c r="P261" i="1" l="1"/>
  <c r="P335" i="1"/>
  <c r="R323" i="1"/>
  <c r="R331" i="1" s="1"/>
  <c r="Q170" i="1"/>
  <c r="Q266" i="1" l="1"/>
  <c r="P152" i="1" l="1"/>
  <c r="P274" i="1"/>
  <c r="P318" i="1"/>
  <c r="P246" i="1"/>
  <c r="P204" i="1"/>
  <c r="P191" i="1"/>
  <c r="P178" i="1"/>
  <c r="P165" i="1"/>
  <c r="P139" i="1"/>
  <c r="P100" i="1"/>
  <c r="P305" i="1"/>
  <c r="P287" i="1"/>
  <c r="P233" i="1"/>
  <c r="P217" i="1"/>
  <c r="P391" i="1"/>
  <c r="P126" i="1"/>
  <c r="P113" i="1"/>
  <c r="P87" i="1"/>
  <c r="P69" i="1"/>
  <c r="P43" i="1"/>
  <c r="P30" i="1"/>
  <c r="P374" i="1"/>
  <c r="P17" i="1"/>
  <c r="P361" i="1"/>
  <c r="S342" i="1"/>
  <c r="P348" i="1" l="1"/>
  <c r="S312" i="1"/>
  <c r="S313" i="1"/>
  <c r="S311" i="1"/>
  <c r="S299" i="1"/>
  <c r="S300" i="1"/>
  <c r="S298" i="1"/>
  <c r="S268" i="1"/>
  <c r="S269" i="1"/>
  <c r="S267" i="1"/>
  <c r="S240" i="1"/>
  <c r="S241" i="1"/>
  <c r="S239" i="1"/>
  <c r="S227" i="1"/>
  <c r="S228" i="1"/>
  <c r="S226" i="1"/>
  <c r="S385" i="1"/>
  <c r="S386" i="1"/>
  <c r="S384" i="1"/>
  <c r="S198" i="1"/>
  <c r="S199" i="1"/>
  <c r="S197" i="1"/>
  <c r="S185" i="1"/>
  <c r="S186" i="1"/>
  <c r="S184" i="1"/>
  <c r="S172" i="1"/>
  <c r="S173" i="1"/>
  <c r="S171" i="1"/>
  <c r="S159" i="1"/>
  <c r="S160" i="1"/>
  <c r="S158" i="1"/>
  <c r="S146" i="1"/>
  <c r="S147" i="1"/>
  <c r="S145" i="1"/>
  <c r="S133" i="1"/>
  <c r="S134" i="1"/>
  <c r="S132" i="1"/>
  <c r="S120" i="1"/>
  <c r="S121" i="1"/>
  <c r="S119" i="1"/>
  <c r="S107" i="1"/>
  <c r="S108" i="1"/>
  <c r="S106" i="1"/>
  <c r="S94" i="1"/>
  <c r="S95" i="1"/>
  <c r="S93" i="1"/>
  <c r="S81" i="1"/>
  <c r="S82" i="1"/>
  <c r="S80" i="1"/>
  <c r="S63" i="1"/>
  <c r="S64" i="1"/>
  <c r="S62" i="1"/>
  <c r="S37" i="1"/>
  <c r="S38" i="1"/>
  <c r="S36" i="1"/>
  <c r="S24" i="1"/>
  <c r="S25" i="1"/>
  <c r="S23" i="1"/>
  <c r="Q340" i="1"/>
  <c r="R340" i="1" s="1"/>
  <c r="Q381" i="1" l="1"/>
  <c r="R381" i="1" s="1"/>
  <c r="Q310" i="1"/>
  <c r="R310" i="1" s="1"/>
  <c r="R314" i="1" s="1"/>
  <c r="Q131" i="1"/>
  <c r="Q22" i="1"/>
  <c r="R22" i="1" s="1"/>
  <c r="R26" i="1" s="1"/>
  <c r="Q79" i="1"/>
  <c r="R79" i="1" s="1"/>
  <c r="R83" i="1" s="1"/>
  <c r="R170" i="1"/>
  <c r="R174" i="1" s="1"/>
  <c r="Q183" i="1"/>
  <c r="R183" i="1" s="1"/>
  <c r="R187" i="1" s="1"/>
  <c r="Q9" i="1"/>
  <c r="R9" i="1" s="1"/>
  <c r="R13" i="1" s="1"/>
  <c r="Q238" i="1"/>
  <c r="R238" i="1" s="1"/>
  <c r="R242" i="1" s="1"/>
  <c r="Q279" i="1"/>
  <c r="R279" i="1" s="1"/>
  <c r="R283" i="1" s="1"/>
  <c r="Q353" i="1"/>
  <c r="R353" i="1" s="1"/>
  <c r="R357" i="1" s="1"/>
  <c r="Q105" i="1"/>
  <c r="R105" i="1" s="1"/>
  <c r="R109" i="1" s="1"/>
  <c r="Q366" i="1"/>
  <c r="R366" i="1" s="1"/>
  <c r="R370" i="1" s="1"/>
  <c r="Q379" i="1"/>
  <c r="R379" i="1" s="1"/>
  <c r="Q297" i="1"/>
  <c r="R297" i="1" s="1"/>
  <c r="R301" i="1" s="1"/>
  <c r="Q383" i="1"/>
  <c r="R383" i="1" s="1"/>
  <c r="Q196" i="1"/>
  <c r="R196" i="1" s="1"/>
  <c r="R200" i="1" s="1"/>
  <c r="Q35" i="1"/>
  <c r="R35" i="1" s="1"/>
  <c r="R39" i="1" s="1"/>
  <c r="Q61" i="1"/>
  <c r="R61" i="1" s="1"/>
  <c r="R65" i="1" s="1"/>
  <c r="Q92" i="1"/>
  <c r="R92" i="1" s="1"/>
  <c r="R96" i="1" s="1"/>
  <c r="Q118" i="1"/>
  <c r="R118" i="1" s="1"/>
  <c r="R122" i="1" s="1"/>
  <c r="Q144" i="1"/>
  <c r="R144" i="1" s="1"/>
  <c r="R148" i="1" s="1"/>
  <c r="Q157" i="1"/>
  <c r="R157" i="1" s="1"/>
  <c r="R161" i="1" s="1"/>
  <c r="Q382" i="1"/>
  <c r="R382" i="1" s="1"/>
  <c r="Q209" i="1"/>
  <c r="R209" i="1" s="1"/>
  <c r="R213" i="1" s="1"/>
  <c r="Q380" i="1"/>
  <c r="R380" i="1" s="1"/>
  <c r="Q225" i="1"/>
  <c r="R225" i="1" s="1"/>
  <c r="R229" i="1" s="1"/>
  <c r="R266" i="1"/>
  <c r="R270" i="1" s="1"/>
  <c r="S281" i="1"/>
  <c r="S282" i="1"/>
  <c r="S280" i="1"/>
  <c r="S211" i="1"/>
  <c r="S212" i="1"/>
  <c r="S210" i="1"/>
  <c r="R131" i="1" l="1"/>
  <c r="R135" i="1" s="1"/>
  <c r="R387" i="1"/>
  <c r="S368" i="1"/>
  <c r="S369" i="1"/>
  <c r="S367" i="1"/>
  <c r="S11" i="1"/>
  <c r="S12" i="1"/>
  <c r="S10" i="1"/>
  <c r="S355" i="1"/>
  <c r="S356" i="1"/>
  <c r="S354" i="1"/>
  <c r="S343" i="1"/>
  <c r="S341" i="1"/>
  <c r="R344" i="1"/>
  <c r="O394" i="1" l="1"/>
</calcChain>
</file>

<file path=xl/sharedStrings.xml><?xml version="1.0" encoding="utf-8"?>
<sst xmlns="http://schemas.openxmlformats.org/spreadsheetml/2006/main" count="1483" uniqueCount="206">
  <si>
    <t>Lote</t>
  </si>
  <si>
    <t>Item</t>
  </si>
  <si>
    <t>Descrição</t>
  </si>
  <si>
    <t>Não se aplica</t>
  </si>
  <si>
    <t>Valor Mão de obra / Hora</t>
  </si>
  <si>
    <t>Percentual  de desconto</t>
  </si>
  <si>
    <t>ITEM</t>
  </si>
  <si>
    <t>MARCA</t>
  </si>
  <si>
    <t>MODELO</t>
  </si>
  <si>
    <t>PLACA</t>
  </si>
  <si>
    <t>ANO</t>
  </si>
  <si>
    <t>SECRETARIA</t>
  </si>
  <si>
    <t>Iveco</t>
  </si>
  <si>
    <t>MBB</t>
  </si>
  <si>
    <t>Caterpillar</t>
  </si>
  <si>
    <t>Motoniveladora 120K</t>
  </si>
  <si>
    <t>Volvo</t>
  </si>
  <si>
    <t xml:space="preserve">Valor Total Estimado a ser gasto </t>
  </si>
  <si>
    <t>Valor máximo total estimado a ser gasto Lote 01</t>
  </si>
  <si>
    <t>Valor máximo total estimado a ser gasto Lote 02</t>
  </si>
  <si>
    <t>Valor máximo total estimado a ser gasto Lote 03</t>
  </si>
  <si>
    <t>Valor máximo total estimado a ser gasto Lote 04</t>
  </si>
  <si>
    <t>Valor máximo total estimado a ser gasto Lote 05</t>
  </si>
  <si>
    <t>Valor máximo total estimado a ser gasto Lote 06</t>
  </si>
  <si>
    <t>Valor máximo total estimado a ser gasto Lote 07</t>
  </si>
  <si>
    <t>Valor máximo total estimado a ser gasto Lote 08</t>
  </si>
  <si>
    <t>Valor máximo total estimado a ser gasto Lote 09</t>
  </si>
  <si>
    <t>Valor máximo total estimado a ser gasto Lote 10</t>
  </si>
  <si>
    <t>Valor máximo total estimado a ser gasto Lote 11</t>
  </si>
  <si>
    <t>Valor máximo total estimado a ser gasto Lote 12</t>
  </si>
  <si>
    <t>Valor máximo total estimado a ser gasto Lote 13</t>
  </si>
  <si>
    <t>Valor máximo total estimado a ser gasto Lote 14</t>
  </si>
  <si>
    <t>Percentual Mínimo de desconto</t>
  </si>
  <si>
    <t>Não estabelecido</t>
  </si>
  <si>
    <t xml:space="preserve">Percentual de desconto Proposto </t>
  </si>
  <si>
    <t>Valor Máximo Mão de obra / Hora</t>
  </si>
  <si>
    <t>Valor Mão de Obra Correspondente ao % Proposto</t>
  </si>
  <si>
    <t>INDICE DE JULGAMENTO = G</t>
  </si>
  <si>
    <t>PERCENTUAL DE DESCONTO PARA VENDA DE PEÇAS = P</t>
  </si>
  <si>
    <t>PERCENTUAL DE DESCONTO PROPOSTO PARA HORA TRABALHADA = H</t>
  </si>
  <si>
    <t>G = 0,6 X P + 0,4 X H</t>
  </si>
  <si>
    <t>G =</t>
  </si>
  <si>
    <t>% Peças</t>
  </si>
  <si>
    <t>% Mão de Obra</t>
  </si>
  <si>
    <t>Qtde.</t>
  </si>
  <si>
    <t>-</t>
  </si>
  <si>
    <t>Peças novas, genuínas para reposições necessárias a execução dos serviços correspondente às máquinas relacionadas no Bloco 03.</t>
  </si>
  <si>
    <t>Peças novas, originais para reposições necessárias a execução dos serviços correspondente às máquinas relacionadas no Bloco 03.</t>
  </si>
  <si>
    <t>Contratação de serviços de manutenção preventiva e corretiva em Horas mecânicas, correspondente às máquinas relacionadas no Bloco 03.</t>
  </si>
  <si>
    <t>Peças novas, paralelas para reposições necessárias a execução dos serviços correspondente às máquinas relacionadas no Bloco 03.</t>
  </si>
  <si>
    <t>Contratação de serviços de manutenção preventiva e corretiva em Horas mecânicas, correspondente às máquinas relacionadas no Bloco 04.</t>
  </si>
  <si>
    <t>Peças novas, originais para reposições necessárias a execução dos serviços correspondente às máquinas relacionadas no Bloco 04.</t>
  </si>
  <si>
    <t>Peças novas, genuínas para reposições necessárias a execução dos serviços correspondente às máquinas relacionadas no Bloco 04.</t>
  </si>
  <si>
    <t>Peças novas, paralelas para reposições necessárias a execução dos serviços correspondente às máquinas relacionadas no Bloco 04.</t>
  </si>
  <si>
    <t>Contratação de serviços de manutenção preventiva e corretiva em Horas mecânicas, correspondente às máquinas relacionadas no Bloco 05</t>
  </si>
  <si>
    <t>Peças novas, originais para reposições necessárias a execução dos serviços correspondente às máquinas relacionadas no Bloco 05.</t>
  </si>
  <si>
    <t>Peças novas, genuínas para reposições necessárias a execução dos serviços correspondente às máquinas relacionadas no Bloco 05.</t>
  </si>
  <si>
    <t>Peças novas, paralelas para reposições necessárias a execução dos serviços correspondente às máquinas relacionadas no Bloco 05.</t>
  </si>
  <si>
    <t>Contratação de serviços de manutenção preventiva e corretiva em Horas , correspondente aos caminhões relacionados nos Blocos 01 e 02.</t>
  </si>
  <si>
    <t>Peças novas, originais para reposições necessárias a execução dos serviços correspondente aos caminhões relacionados nos Blocos 01 e 02.</t>
  </si>
  <si>
    <t>Peças novas, genuínas para reposições necessárias a execução dos serviços correspondente aos caminhões relacionados nos Blocos 01 e 02.</t>
  </si>
  <si>
    <t>Peças novas, paralelas para reposições necessárias a execução dos serviços correspondente aos caminhões relacionados nos Blocos 01 e 02.</t>
  </si>
  <si>
    <t>Contratação de serviços de manutenção preventiva e corretiva em Horas, correspondente aos caminhões  relacionados nos Blocos 01 e 02.</t>
  </si>
  <si>
    <t>Peças novas, originais para reposições necessárias a execução dos serviços correspondente aos caminhões  relacionados nos Blocos 01 e 02.</t>
  </si>
  <si>
    <t>Contratação de serviços de manutenção preventiva e corretiva em Horas, correspondente aos caminhões relacionados nos Blocos 01 e 02.</t>
  </si>
  <si>
    <t>Contratação de serviços de manutenção preventiva e corretiva em Horas, correspondente aos caminhões  relacionados nos Blocos 1 e 2.</t>
  </si>
  <si>
    <t>Peças novas, genuínas para reposições necessárias a execução dos serviços correspondente aos caminhões  relacionados nos Blocos 01 e 02.</t>
  </si>
  <si>
    <t>Peças novas, paralelas para reposições necessárias a execução dos serviços correspondente aos caminhões  relacionados nos Blocos 01 e 02.</t>
  </si>
  <si>
    <t>Contratação de serviços de manutenção preventiva e corretiva em Horas, correspondente as máquinas relacionadas nos Blocos 03, 04 e 05.</t>
  </si>
  <si>
    <t>Peças novas, originais para reposições necessárias a execução dos serviços correspondente as máquinas relacionadas nos Blocos 03, 04 e 05.</t>
  </si>
  <si>
    <t>Peças novas, genuínas para reposições necessárias a execução dos serviços correspondente as máquinas relacionadas nos Blocos 03, 04 e 05.</t>
  </si>
  <si>
    <t>Peças novas, paralelas para reposições necessárias a execução dos serviços correspondente as máquinas relacionadas nos Blocos 03, 04 e 05.</t>
  </si>
  <si>
    <t>Contratação de serviços de manutenção preventiva e corretiva em Horas, correspondente aos caminhões e máquinas relacionados nos Blocos 01, 02, 03, 04 e 05.</t>
  </si>
  <si>
    <t>Peças novas, originais para reposições necessárias a execução dos serviços correspondente aos caminhões e máquinas relacionados nos Blocos 01, 02, 03, 04 e 05.</t>
  </si>
  <si>
    <t>Peças novas, genuínas para reposições necessárias a execução dos serviços correspondente aos caminhões e máquinas relacionados nos Blocos 01, 02, 03, 04 e 05.</t>
  </si>
  <si>
    <t>Peças novas, paralelas para reposições necessárias a execução dos serviços correspondente aos caminhões e máquinas relacionados nos Blocos 01, 02, 03, 04 e 05.</t>
  </si>
  <si>
    <t>Valor máximo total estimado a ser gasto Lote 15</t>
  </si>
  <si>
    <t>Valor máximo total estimado a ser gasto Lote 16</t>
  </si>
  <si>
    <t>Valor máximo total estimado a ser gasto Lote 17</t>
  </si>
  <si>
    <t>Peças novas, originais para reposições necessárias a execução dos serviços correspondente caminhões relacionados nos Blocos  01 e 02.</t>
  </si>
  <si>
    <t>Peças novas, genuínas para reposições necessárias a execução dos serviços correspondente caminhões relacionados nos Blocos  01 e 02.</t>
  </si>
  <si>
    <t>Peças novas, paralelas para reposições necessárias a execução dos serviços correspondente caminhões relacionados nos Blocos  01 e 02.</t>
  </si>
  <si>
    <t>Valor máximo total estimado a ser gasto Lote 18</t>
  </si>
  <si>
    <t>Contratação de serviços de manutenção preventiva e corretiva em Serviços de torno, correspondente aos equipamentos relacionados nos blocos 01, 02, 03, 04 e 05.</t>
  </si>
  <si>
    <t>Peças novas, originais para reposições necessárias a execução dos serviços correspondente aos equipamentos relacionados nos blocos 01, 02, 03, 04 e 05.</t>
  </si>
  <si>
    <t>Peças novas, genuínas para reposições necessárias a execução dos serviços correspondente aos equipamentos relacionados nos blocos 01, 02, 03, 04 e 05.</t>
  </si>
  <si>
    <t>Peças novas, paralelas para reposições necessárias a execução dos serviços correspondente aos equipamentos relacionados nos blocos 01, 02, 03, 04 e 05.</t>
  </si>
  <si>
    <t>Valor máximo total estimado a ser gasto Lote 19</t>
  </si>
  <si>
    <t>Contratação de serviços de manutenção preventiva e corretiva em Serviços de solda mig, correspondente aos equipamentos relacionados nos blocos 01, 02, 03, 04 e 05.</t>
  </si>
  <si>
    <t>Contratação de serviços de manutenção preventiva e corretiva em Serviços de solda elétrica, correspondente aos equipamentos relacionados nos blocos 01, 02, 03, 04 e 05.</t>
  </si>
  <si>
    <t>Contratação de serviços de manutenção preventiva e corretiva em Serviços de solda ox acetilênica, correspondente aos equipamentos relacionados nos blocos  01, 02, 03, 04 e 05.</t>
  </si>
  <si>
    <t>Contratação de serviços de manutenção preventiva e corretiva em Serviços de solda metal, correspondente aos equipamentos relacionados nos blocos  01, 02, 03, 04 e 05.</t>
  </si>
  <si>
    <t>Contratação de serviços de manutenção preventiva e corretiva em Serviços de solda estanho, correspondente aos equipamentos relacionados nos blocos  01, 02, 03, 04 e 05.</t>
  </si>
  <si>
    <t>Peças novas, originais para reposições necessárias a execução dos serviços correspondente aos equipamentos relacionados nos blocos  01, 02, 03, 04 e 05..</t>
  </si>
  <si>
    <t>Peças novas, genuínas para reposições necessárias a execução dos serviços correspondente aos equipamentos relacionados nos blocos  01, 02, 03, 04 e 05.</t>
  </si>
  <si>
    <t>Peças novas, paralelas para reposições necessárias a execução dos serviços correspondente aos equipamentos relacionados nos blocos  01, 02, 03, 04 e 05.</t>
  </si>
  <si>
    <t>Valor máximo total estimado a ser gasto Lote 20</t>
  </si>
  <si>
    <t>Peças novas, originais para reposições necessárias a execução dos serviços correspondente aos equipamentos relacionados nos  blocos 1, 02, 03, 04 e 05.</t>
  </si>
  <si>
    <t>Contratação de serviços de manutenção preventiva e corretiva em Serviços estofarias/tapeçarias, correspondente aos equipamentos relacionados nos  blocos 01, 02, 03, 04 e 05.</t>
  </si>
  <si>
    <t>Peças novas, genuínas para reposições necessárias a execução dos serviços correspondente aos equipamentos relacionados  nos  blocos 01, 02, 03, 04 e 05.</t>
  </si>
  <si>
    <t>Peças novas, paralelas para reposições necessárias a execução dos serviços correspondente aos equipamentos relacionados  nos  blocos 01, 02, 03, 04 e 05.</t>
  </si>
  <si>
    <t>Valor máximo total estimado a ser gasto Lote 21</t>
  </si>
  <si>
    <t>Contratação de serviços de manutenção preventiva e corretiva em Serviços chapeação e pintura, correspondente aos equipamentos relacionados nos blocos 01, 02, 03, 04 e 05.</t>
  </si>
  <si>
    <t>Valor máximo total estimado a ser gasto Lote 22</t>
  </si>
  <si>
    <t>Contratação de serviços de manutenção preventiva e corretiva em Serviços Elétricos, correspondente aos equipamentos relacionados nos blocos 01, 02, 03, 04 e 05.</t>
  </si>
  <si>
    <t>Valor máximo total estimado a ser gasto Lote 23</t>
  </si>
  <si>
    <t>Contratação de serviços de manutenção preventiva e corretiva em Serviços de Usinagem e Retifica correspondente aos equipamentos relacionados nos blocos 01 e 02.</t>
  </si>
  <si>
    <t>Peças novas, originais para reposições necessárias a execução dos serviços correspondente aos equipamentos relacionados nos blocos 01 e 02.</t>
  </si>
  <si>
    <t>Peças novas, genuínas para reposições necessárias a execução dos serviços correspondente aos equipamentos relacionados nos blocos 01 e 02.</t>
  </si>
  <si>
    <t>Peças novas, paralelas para reposições necessárias a execução dos serviços correspondente aos equipamentos relacionados nos blocos 01 e 02.</t>
  </si>
  <si>
    <t>Valor máximo total estimado a ser gasto Lote 24</t>
  </si>
  <si>
    <t>Contratação de serviços de manutenção preventiva e corretiva em Serviços de Usinagem e Retifica correspondente aos equipamentos relacionados nos blocos 03, 04 e 05.</t>
  </si>
  <si>
    <t>Peças novas, originais para reposições necessárias a execução dos serviços correspondente aos equipamentos relacionados nos blocos 03, 04 e 05.</t>
  </si>
  <si>
    <t>Peças novas, genuínas para reposições necessárias a execução dos serviços correspondente aos equipamentos relacionados nos blocos 03, 04 e 05.</t>
  </si>
  <si>
    <t>Peças novas, paralelas para reposições necessárias a execução dos serviços correspondente aos equipamentos relacionados nos blocos 03, 04 e 05.</t>
  </si>
  <si>
    <t>Valor máximo total estimado a ser gasto Lote 25</t>
  </si>
  <si>
    <t>Contratação de serviços de manutenção preventiva e corretiva em Serviços de radiadores de água e óleo, correspondente aos equipamentos relacionados nos blocos 01, 02, 03, 04 e 05.</t>
  </si>
  <si>
    <t>Valor máximo total estimado a ser gasto Lote 26</t>
  </si>
  <si>
    <t>Contratação de serviços de manutenção preventiva e corretiva em Serviços de Ar Condicionado e Climatizadores, correspondente aos equipamentos relacionados nos blocos 01, 02, 03, 04 e 05.</t>
  </si>
  <si>
    <t>RAZÃO SOCIAL:</t>
  </si>
  <si>
    <t>CNPJ:</t>
  </si>
  <si>
    <t>ENDEREÇO:</t>
  </si>
  <si>
    <t xml:space="preserve">    BLOCO 01 - CAMINHÃO</t>
  </si>
  <si>
    <t>1.  </t>
  </si>
  <si>
    <t>Volks</t>
  </si>
  <si>
    <t>Caminhão Basc. Volks 26.220 6x4 Euro 3 Worker Diesel</t>
  </si>
  <si>
    <t>Consórcio Pinhais</t>
  </si>
  <si>
    <t>2.  </t>
  </si>
  <si>
    <t>Caminhão Basc.  Volks 26.220 6x4 Euro 3 Worker Diesel</t>
  </si>
  <si>
    <t>ATC-4982</t>
  </si>
  <si>
    <t>Caminhão Basc. Volks 26.220 6x4 Euro 3  Worker Diesel</t>
  </si>
  <si>
    <t>ATC-5023</t>
  </si>
  <si>
    <t>ATC-5038</t>
  </si>
  <si>
    <t>ATC-5043</t>
  </si>
  <si>
    <t xml:space="preserve">     </t>
  </si>
  <si>
    <t xml:space="preserve">    BLOCO 02 - CAMINHÃO</t>
  </si>
  <si>
    <t>1.</t>
  </si>
  <si>
    <t>Caminhão Basc. 2726  6x4 Diesel</t>
  </si>
  <si>
    <t>AVK-8207</t>
  </si>
  <si>
    <t>2.</t>
  </si>
  <si>
    <t>AVK-8208</t>
  </si>
  <si>
    <t>3.</t>
  </si>
  <si>
    <t>AVK-8209</t>
  </si>
  <si>
    <t>4.</t>
  </si>
  <si>
    <t>Caminhão Iveco Vertis 90V18 4x2</t>
  </si>
  <si>
    <t>AYF-8242</t>
  </si>
  <si>
    <t>5.</t>
  </si>
  <si>
    <t>Caminhão Basc. Tector 170E22 Attack Ecoline 4x2</t>
  </si>
  <si>
    <r>
      <t xml:space="preserve"> </t>
    </r>
    <r>
      <rPr>
        <sz val="8"/>
        <color theme="1"/>
        <rFont val="Arial"/>
        <family val="2"/>
      </rPr>
      <t>BCG-9964</t>
    </r>
  </si>
  <si>
    <t xml:space="preserve">      BLOCO 03 - MOTONIVELADORA</t>
  </si>
  <si>
    <t xml:space="preserve">     BLOCO 04 – ROLO COMPACTADOR </t>
  </si>
  <si>
    <t>Rolo Compactador Vibratório CS533E</t>
  </si>
  <si>
    <t xml:space="preserve">     BLOCO 05 – ESCAVADEIRA HIDRÁULICA</t>
  </si>
  <si>
    <t>Esc. Hidráulica 312DL</t>
  </si>
  <si>
    <t>Esc. Hidráulica EC140BLC</t>
  </si>
  <si>
    <t>Peças novas, originais para reposições necessárias a execução dos serviços correspondente aos equipamentos relacionados nos Blocos 01, 02, 03, 04 e 05.</t>
  </si>
  <si>
    <t>Peças novas, genuínas para reposições necessárias a execução dos serviços correspondente aos equipamentos relacionados nos Blocos 01, 02, 03, 04 e 05.</t>
  </si>
  <si>
    <t>Peças novas, paralelas para reposições necessárias a execução dos serviços correspondente aos equipamentos relacionados nos Blocos 01, 02, 03, 04 e 05.</t>
  </si>
  <si>
    <r>
      <t>Contratação de serviços de instalação de baterias, correspondente aos equipamentos relacionados nos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Calibri"/>
        <family val="2"/>
      </rPr>
      <t>Blocos 01, 02, 03, 04 e 05.</t>
    </r>
  </si>
  <si>
    <r>
      <t>Bateria nova não recondicionada 100 amperes, originais para reposições necessárias correspondente aos equipamentos relacionados nos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Calibri"/>
        <family val="2"/>
      </rPr>
      <t>Blocos 01, 02, 03, 04 e 05.</t>
    </r>
  </si>
  <si>
    <r>
      <t>Bateria nova não recondicionada 158 amperes, originais para reposições necessárias correspondente aos equipamentos relacionados nos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Calibri"/>
        <family val="2"/>
      </rPr>
      <t>Blocos 01, 02, 03, 04 e 05.</t>
    </r>
  </si>
  <si>
    <t>Liugong</t>
  </si>
  <si>
    <t>Motoniveladora Liugong 4180-D</t>
  </si>
  <si>
    <t>XCMG</t>
  </si>
  <si>
    <t>Rolo Compactador Vibratório XS123PDTBR</t>
  </si>
  <si>
    <t>HAMM</t>
  </si>
  <si>
    <t>Compactador Vibratorio Tandem HD 90</t>
  </si>
  <si>
    <t xml:space="preserve">LOTE 01 - PARTE MECÂNICA MÁQUINAS ESCAVADEIRAS HIDRAULICAS </t>
  </si>
  <si>
    <t xml:space="preserve">LOTE 02 - PARTE CAIXA CAMINHÕES </t>
  </si>
  <si>
    <t xml:space="preserve">LOTE 03 - PARTE DIFERENCIAL CAMINHÕES </t>
  </si>
  <si>
    <t xml:space="preserve">LOTE 04 - PARTE EMBREAGEM CAMINHÕES </t>
  </si>
  <si>
    <t xml:space="preserve">LOTE 05 - PARTE CHASSI E CARDÃ CAMINHÕES  </t>
  </si>
  <si>
    <t xml:space="preserve">LOTE 06 - PARTE FREIO CAMINHÕES </t>
  </si>
  <si>
    <t xml:space="preserve">LOTE 07 - PARTE DIREÇÃO HIDRAULICA (SETOR E  BOMBA) CAMINHÕES  </t>
  </si>
  <si>
    <t xml:space="preserve">LOTE 08 - PARTE PISTÃO HIDRAULICO E BOMBA LEVANTE CAÇAMBA CAMINHÕES </t>
  </si>
  <si>
    <t xml:space="preserve">LOTE 09 - PARTE PISTÃO HIDRAULICO MÁQUINAS </t>
  </si>
  <si>
    <t xml:space="preserve">LOTE 10 - PARTE MANGUEIRA E CONEXÕES HIDRAULICAS CAMINHÕES E MÁQUINAS </t>
  </si>
  <si>
    <t xml:space="preserve">LOTE 11 - PARTE SUSPENSAO E MOLEJO CAMINHÕES  </t>
  </si>
  <si>
    <t xml:space="preserve">LOTE 12 - PARTE COMPRESSOR DE AR CAMINHÕES </t>
  </si>
  <si>
    <t xml:space="preserve">LOTE 13 - PARTE BOMBA E BICOS INJETORES CONVENCIONAL CAMINHOES </t>
  </si>
  <si>
    <t xml:space="preserve">LOTE 14 - PARTE BOMBA E BICOS ELETRONICO CAMINHOES  </t>
  </si>
  <si>
    <t>LOTE 15 - TORNO</t>
  </si>
  <si>
    <t>LOTE 16 – ESTOFARIA/TAPECARIA</t>
  </si>
  <si>
    <t>LOTE 17 – CHAPEAÇÃO E PINTURA CAMINHÕES E MAQUINAS</t>
  </si>
  <si>
    <t>LOTE 18 – PARTE ELETRICA CAMINHÕES E MAQUINAS</t>
  </si>
  <si>
    <t>LOTE 19 – BATERIAS E INSTALAÇÃO CAMINHÕES E MÁQUINAS</t>
  </si>
  <si>
    <t>LOTE 20 – USINAGEM/RETIFICA CAMINHÕES</t>
  </si>
  <si>
    <t>LOTE 21– USINAGEM/RETIFICA MAQUINAS</t>
  </si>
  <si>
    <t>LOTE 22 – RADIADORES DE ÁGUA E DE ÓLEO CAMINHÕES E MÁQUINAS</t>
  </si>
  <si>
    <t>LOTE 23 – AR CONDICIONADO E CLIMATIZADORES CAMINHÕES E MAQUINAS</t>
  </si>
  <si>
    <t>LOTE 24 – PARTE CARCAÇA EIXO CAMINHÕES</t>
  </si>
  <si>
    <t xml:space="preserve">LOTE 25 - PARTE MECÂNICA MÁQUINAS MOTONIVELADORAS </t>
  </si>
  <si>
    <t>LOTE 26 - PARTE MECÂNICA MÁQUINAS ROLO CILINDRICO -BLOCO 04</t>
  </si>
  <si>
    <t xml:space="preserve">LOTE 27 - PARTE MOTOR CAMINHÕES </t>
  </si>
  <si>
    <t>Valor máximo total estimado a ser gasto Lote 27</t>
  </si>
  <si>
    <t>LOTE 28 - SOLDAS</t>
  </si>
  <si>
    <t>Valor máximo total estimado a ser gasto Lote 28</t>
  </si>
  <si>
    <t>VALOR TOTAL ESTIMADO DA PROPOSTA</t>
  </si>
  <si>
    <t>Carcaça eixo anterior nova, original para reposições necessárias correspondente aos caminhões relacionados nos Blocos 01 e 02.</t>
  </si>
  <si>
    <t>Carcaça eixo anterior recondicionada para reposições necessárias a execução dos serviços correspondente aos caminhões relacionados nos Blocos 01 e 02.</t>
  </si>
  <si>
    <t>Carcaça eixo Posterior nova, original para reposições necessárias correspondente aos caminhões relacionados nos Blocos 01 e 02.</t>
  </si>
  <si>
    <t>Carcaça eixo Posterior recondicionada para reposições necessárias correspondente aos caminhões relacionados nos Blocos 01 e 02.</t>
  </si>
  <si>
    <r>
      <t>Peças novas, originais para reposições necessárias a execução dos serviços correspondente aos equipamentos relacionados no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Calibri"/>
        <family val="2"/>
      </rPr>
      <t>Bloco 01 e 02.</t>
    </r>
  </si>
  <si>
    <r>
      <t>Peças novas, genuínas para reposições necessárias a execução dos serviços correspondente aos equipamentos relacionados no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Calibri"/>
        <family val="2"/>
      </rPr>
      <t>Bloco 01 e 02.</t>
    </r>
  </si>
  <si>
    <r>
      <t>Peças novas, paralelas para reposições necessárias a execução dos serviços correspondente aos equipamentos relacionados no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Calibri"/>
        <family val="2"/>
      </rPr>
      <t>Bloco 01 e 02.</t>
    </r>
  </si>
  <si>
    <t>PROPOSTA DE PREÇOS - PREGÃO PRESENCIAL 02/2021 CONSÓRCIO PINHAIS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</si>
</sst>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R$&quot;\ * #,##0.00_ ;_ &quot;R$&quot;\ * \-#,##0.00_ ;_ &quot;R$&quot;\ * &quot;-&quot;??_ ;_ @_ 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10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Protection="1"/>
    <xf numFmtId="0" fontId="2" fillId="0" borderId="1" xfId="0" applyFont="1" applyBorder="1" applyAlignment="1" applyProtection="1">
      <alignment horizontal="justify"/>
    </xf>
    <xf numFmtId="44" fontId="2" fillId="0" borderId="1" xfId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4" fontId="2" fillId="0" borderId="1" xfId="0" applyNumberFormat="1" applyFont="1" applyBorder="1" applyAlignment="1" applyProtection="1">
      <alignment horizontal="center" vertical="center" wrapText="1"/>
    </xf>
    <xf numFmtId="44" fontId="3" fillId="0" borderId="1" xfId="1" applyFont="1" applyBorder="1" applyProtection="1"/>
    <xf numFmtId="9" fontId="2" fillId="0" borderId="1" xfId="0" applyNumberFormat="1" applyFont="1" applyBorder="1" applyAlignment="1" applyProtection="1">
      <alignment horizontal="center" vertical="center" wrapText="1"/>
    </xf>
    <xf numFmtId="44" fontId="2" fillId="3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Protection="1"/>
    <xf numFmtId="44" fontId="3" fillId="0" borderId="0" xfId="1" applyFont="1" applyBorder="1" applyProtection="1"/>
    <xf numFmtId="0" fontId="2" fillId="0" borderId="0" xfId="0" applyFont="1" applyBorder="1" applyProtection="1"/>
    <xf numFmtId="44" fontId="2" fillId="4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justify" vertical="center"/>
    </xf>
    <xf numFmtId="0" fontId="2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Protection="1"/>
    <xf numFmtId="0" fontId="3" fillId="5" borderId="1" xfId="0" applyFont="1" applyFill="1" applyBorder="1" applyProtection="1"/>
    <xf numFmtId="2" fontId="2" fillId="5" borderId="1" xfId="0" applyNumberFormat="1" applyFont="1" applyFill="1" applyBorder="1" applyProtection="1"/>
    <xf numFmtId="9" fontId="2" fillId="0" borderId="1" xfId="0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justify" vertical="center" wrapText="1"/>
    </xf>
    <xf numFmtId="0" fontId="7" fillId="6" borderId="1" xfId="0" applyFont="1" applyFill="1" applyBorder="1" applyAlignment="1" applyProtection="1">
      <alignment horizontal="justify" vertical="center" wrapText="1"/>
    </xf>
    <xf numFmtId="0" fontId="7" fillId="0" borderId="1" xfId="0" applyFont="1" applyBorder="1" applyAlignment="1" applyProtection="1">
      <alignment horizontal="justify"/>
    </xf>
    <xf numFmtId="0" fontId="3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</xf>
    <xf numFmtId="0" fontId="2" fillId="7" borderId="1" xfId="0" applyFont="1" applyFill="1" applyBorder="1" applyAlignment="1" applyProtection="1">
      <alignment horizontal="justify" vertical="center" wrapText="1"/>
    </xf>
    <xf numFmtId="44" fontId="2" fillId="7" borderId="1" xfId="1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44" fontId="2" fillId="7" borderId="1" xfId="0" applyNumberFormat="1" applyFont="1" applyFill="1" applyBorder="1" applyAlignment="1" applyProtection="1">
      <alignment horizontal="center" vertical="center" wrapText="1"/>
    </xf>
    <xf numFmtId="44" fontId="3" fillId="7" borderId="1" xfId="1" applyFont="1" applyFill="1" applyBorder="1" applyProtection="1"/>
    <xf numFmtId="0" fontId="2" fillId="7" borderId="0" xfId="0" applyFont="1" applyFill="1" applyProtection="1"/>
    <xf numFmtId="9" fontId="2" fillId="7" borderId="1" xfId="0" applyNumberFormat="1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Protection="1"/>
    <xf numFmtId="0" fontId="3" fillId="7" borderId="3" xfId="0" applyFont="1" applyFill="1" applyBorder="1" applyAlignment="1" applyProtection="1">
      <alignment horizontal="center" vertical="center" wrapText="1"/>
    </xf>
    <xf numFmtId="0" fontId="2" fillId="7" borderId="0" xfId="0" applyFont="1" applyFill="1" applyBorder="1" applyProtection="1"/>
    <xf numFmtId="0" fontId="3" fillId="7" borderId="0" xfId="0" applyFont="1" applyFill="1" applyBorder="1" applyAlignment="1" applyProtection="1">
      <alignment horizontal="center" vertical="center" wrapText="1"/>
    </xf>
    <xf numFmtId="44" fontId="3" fillId="7" borderId="0" xfId="1" applyFont="1" applyFill="1" applyBorder="1" applyProtection="1"/>
    <xf numFmtId="0" fontId="2" fillId="7" borderId="0" xfId="0" applyFont="1" applyFill="1" applyAlignment="1" applyProtection="1">
      <alignment horizontal="center"/>
    </xf>
    <xf numFmtId="0" fontId="3" fillId="7" borderId="1" xfId="0" applyFont="1" applyFill="1" applyBorder="1" applyAlignment="1" applyProtection="1">
      <alignment horizontal="center"/>
    </xf>
    <xf numFmtId="0" fontId="3" fillId="7" borderId="1" xfId="0" applyFont="1" applyFill="1" applyBorder="1" applyProtection="1"/>
    <xf numFmtId="0" fontId="6" fillId="7" borderId="0" xfId="0" applyFont="1" applyFill="1" applyProtection="1"/>
    <xf numFmtId="0" fontId="6" fillId="7" borderId="1" xfId="0" applyFont="1" applyFill="1" applyBorder="1" applyAlignment="1" applyProtection="1">
      <alignment horizontal="justify" vertical="center" wrapText="1"/>
    </xf>
    <xf numFmtId="0" fontId="6" fillId="7" borderId="1" xfId="0" applyFont="1" applyFill="1" applyBorder="1" applyAlignment="1" applyProtection="1">
      <alignment horizontal="justify"/>
    </xf>
    <xf numFmtId="44" fontId="6" fillId="7" borderId="1" xfId="1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44" fontId="6" fillId="7" borderId="1" xfId="0" applyNumberFormat="1" applyFont="1" applyFill="1" applyBorder="1" applyAlignment="1" applyProtection="1">
      <alignment horizontal="center" vertical="center" wrapText="1"/>
    </xf>
    <xf numFmtId="44" fontId="8" fillId="7" borderId="1" xfId="1" applyFont="1" applyFill="1" applyBorder="1" applyProtection="1"/>
    <xf numFmtId="9" fontId="6" fillId="7" borderId="1" xfId="0" applyNumberFormat="1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Protection="1"/>
    <xf numFmtId="0" fontId="8" fillId="7" borderId="3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Protection="1"/>
    <xf numFmtId="0" fontId="8" fillId="7" borderId="0" xfId="0" applyFont="1" applyFill="1" applyBorder="1" applyAlignment="1" applyProtection="1">
      <alignment horizontal="center" vertical="center" wrapText="1"/>
    </xf>
    <xf numFmtId="44" fontId="8" fillId="7" borderId="0" xfId="1" applyFont="1" applyFill="1" applyBorder="1" applyProtection="1"/>
    <xf numFmtId="0" fontId="6" fillId="7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center"/>
    </xf>
    <xf numFmtId="0" fontId="8" fillId="7" borderId="1" xfId="0" applyFont="1" applyFill="1" applyBorder="1" applyProtection="1"/>
    <xf numFmtId="0" fontId="4" fillId="0" borderId="0" xfId="0" applyFont="1" applyBorder="1" applyAlignment="1" applyProtection="1">
      <alignment horizontal="center"/>
    </xf>
    <xf numFmtId="0" fontId="6" fillId="6" borderId="1" xfId="0" applyFont="1" applyFill="1" applyBorder="1" applyAlignment="1" applyProtection="1">
      <alignment horizontal="justify" vertical="center" wrapText="1"/>
    </xf>
    <xf numFmtId="10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0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6" borderId="1" xfId="2" applyNumberFormat="1" applyFont="1" applyFill="1" applyBorder="1" applyAlignment="1" applyProtection="1">
      <alignment horizontal="center" vertical="center" wrapText="1"/>
      <protection locked="0"/>
    </xf>
    <xf numFmtId="10" fontId="2" fillId="4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</xf>
    <xf numFmtId="0" fontId="2" fillId="0" borderId="0" xfId="0" applyFont="1" applyBorder="1"/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1" xfId="0" applyBorder="1"/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/>
    </xf>
    <xf numFmtId="0" fontId="14" fillId="0" borderId="1" xfId="0" applyFont="1" applyBorder="1" applyAlignment="1">
      <alignment vertical="center"/>
    </xf>
    <xf numFmtId="44" fontId="6" fillId="3" borderId="1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2" fillId="0" borderId="1" xfId="0" applyFont="1" applyBorder="1" applyAlignment="1" applyProtection="1">
      <alignment horizontal="justify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12" fillId="0" borderId="6" xfId="0" applyFont="1" applyBorder="1" applyAlignment="1">
      <alignment horizontal="justify" vertical="center"/>
    </xf>
    <xf numFmtId="0" fontId="12" fillId="0" borderId="6" xfId="0" applyFont="1" applyBorder="1" applyAlignment="1">
      <alignment vertical="center"/>
    </xf>
    <xf numFmtId="0" fontId="12" fillId="0" borderId="8" xfId="0" applyFont="1" applyBorder="1" applyAlignment="1">
      <alignment horizontal="justify" vertical="center"/>
    </xf>
    <xf numFmtId="0" fontId="12" fillId="0" borderId="8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justify" vertical="center" wrapText="1"/>
    </xf>
    <xf numFmtId="0" fontId="2" fillId="0" borderId="0" xfId="0" applyFont="1" applyFill="1" applyProtection="1"/>
    <xf numFmtId="0" fontId="2" fillId="0" borderId="1" xfId="0" applyFont="1" applyFill="1" applyBorder="1" applyAlignment="1" applyProtection="1">
      <alignment horizontal="justify" vertical="center" wrapText="1"/>
    </xf>
    <xf numFmtId="0" fontId="2" fillId="0" borderId="1" xfId="0" applyFont="1" applyFill="1" applyBorder="1" applyAlignment="1" applyProtection="1">
      <alignment horizontal="justify"/>
    </xf>
    <xf numFmtId="44" fontId="2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4" fontId="2" fillId="0" borderId="1" xfId="0" applyNumberFormat="1" applyFont="1" applyFill="1" applyBorder="1" applyAlignment="1" applyProtection="1">
      <alignment horizontal="center" vertical="center" wrapText="1"/>
    </xf>
    <xf numFmtId="44" fontId="3" fillId="0" borderId="1" xfId="1" applyFont="1" applyFill="1" applyBorder="1" applyProtection="1"/>
    <xf numFmtId="0" fontId="2" fillId="0" borderId="1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6" fillId="0" borderId="0" xfId="0" applyFont="1" applyFill="1" applyProtection="1"/>
    <xf numFmtId="0" fontId="2" fillId="0" borderId="0" xfId="0" applyFont="1" applyFill="1" applyBorder="1" applyAlignment="1" applyProtection="1">
      <alignment horizontal="justify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44" fontId="3" fillId="0" borderId="0" xfId="1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justify"/>
    </xf>
    <xf numFmtId="44" fontId="2" fillId="0" borderId="0" xfId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44" fontId="2" fillId="0" borderId="0" xfId="0" applyNumberFormat="1" applyFont="1" applyFill="1" applyBorder="1" applyAlignment="1" applyProtection="1">
      <alignment horizontal="center" vertical="center" wrapText="1"/>
    </xf>
    <xf numFmtId="9" fontId="2" fillId="0" borderId="0" xfId="2" applyFont="1" applyFill="1" applyBorder="1" applyAlignment="1" applyProtection="1">
      <alignment horizontal="center" vertical="center" wrapText="1"/>
      <protection locked="0"/>
    </xf>
    <xf numFmtId="9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Protection="1"/>
    <xf numFmtId="9" fontId="2" fillId="0" borderId="0" xfId="0" applyNumberFormat="1" applyFont="1" applyFill="1" applyBorder="1" applyProtection="1"/>
    <xf numFmtId="2" fontId="2" fillId="0" borderId="0" xfId="0" applyNumberFormat="1" applyFont="1" applyFill="1" applyBorder="1" applyProtection="1"/>
    <xf numFmtId="0" fontId="12" fillId="0" borderId="0" xfId="0" applyFont="1" applyFill="1" applyBorder="1" applyAlignment="1">
      <alignment horizontal="justify" vertical="center" wrapText="1"/>
    </xf>
    <xf numFmtId="44" fontId="2" fillId="4" borderId="1" xfId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</xf>
    <xf numFmtId="10" fontId="2" fillId="3" borderId="1" xfId="0" applyNumberFormat="1" applyFont="1" applyFill="1" applyBorder="1" applyAlignment="1" applyProtection="1">
      <alignment horizontal="center" vertical="center" wrapText="1"/>
    </xf>
    <xf numFmtId="10" fontId="2" fillId="0" borderId="1" xfId="0" applyNumberFormat="1" applyFont="1" applyBorder="1" applyProtection="1"/>
    <xf numFmtId="10" fontId="6" fillId="3" borderId="1" xfId="0" applyNumberFormat="1" applyFont="1" applyFill="1" applyBorder="1" applyAlignment="1" applyProtection="1">
      <alignment horizontal="center" vertical="center" wrapText="1"/>
    </xf>
    <xf numFmtId="10" fontId="2" fillId="7" borderId="1" xfId="0" applyNumberFormat="1" applyFont="1" applyFill="1" applyBorder="1" applyProtection="1"/>
    <xf numFmtId="10" fontId="6" fillId="7" borderId="1" xfId="0" applyNumberFormat="1" applyFont="1" applyFill="1" applyBorder="1" applyProtection="1"/>
    <xf numFmtId="10" fontId="6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Protection="1"/>
    <xf numFmtId="2" fontId="6" fillId="5" borderId="1" xfId="0" applyNumberFormat="1" applyFont="1" applyFill="1" applyBorder="1" applyProtection="1"/>
    <xf numFmtId="10" fontId="2" fillId="4" borderId="1" xfId="0" applyNumberFormat="1" applyFont="1" applyFill="1" applyBorder="1" applyAlignment="1" applyProtection="1">
      <alignment horizontal="center" vertical="center" wrapText="1"/>
    </xf>
    <xf numFmtId="10" fontId="2" fillId="0" borderId="1" xfId="0" applyNumberFormat="1" applyFont="1" applyFill="1" applyBorder="1" applyProtection="1"/>
    <xf numFmtId="0" fontId="2" fillId="0" borderId="2" xfId="0" applyFont="1" applyBorder="1" applyAlignment="1" applyProtection="1">
      <alignment horizontal="justify" vertical="center" wrapText="1"/>
    </xf>
    <xf numFmtId="44" fontId="2" fillId="0" borderId="3" xfId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justify" vertical="center" wrapText="1"/>
    </xf>
    <xf numFmtId="0" fontId="12" fillId="0" borderId="1" xfId="0" applyFont="1" applyBorder="1" applyAlignment="1">
      <alignment wrapText="1"/>
    </xf>
    <xf numFmtId="0" fontId="2" fillId="0" borderId="0" xfId="0" applyFont="1" applyBorder="1" applyAlignment="1" applyProtection="1">
      <alignment horizontal="center"/>
    </xf>
    <xf numFmtId="0" fontId="8" fillId="7" borderId="0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8" fillId="7" borderId="2" xfId="0" applyFont="1" applyFill="1" applyBorder="1" applyAlignment="1" applyProtection="1">
      <alignment horizontal="center" vertical="center" wrapText="1"/>
    </xf>
    <xf numFmtId="0" fontId="8" fillId="7" borderId="4" xfId="0" applyFont="1" applyFill="1" applyBorder="1" applyAlignment="1" applyProtection="1">
      <alignment horizontal="center" vertical="center" wrapText="1"/>
    </xf>
    <xf numFmtId="0" fontId="8" fillId="7" borderId="3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>
      <alignment horizontal="justify" vertical="center" wrapText="1"/>
    </xf>
    <xf numFmtId="0" fontId="3" fillId="7" borderId="2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3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justify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justify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/>
    </xf>
    <xf numFmtId="44" fontId="5" fillId="2" borderId="1" xfId="1" applyNumberFormat="1" applyFont="1" applyFill="1" applyBorder="1" applyAlignment="1" applyProtection="1">
      <alignment horizontal="center"/>
    </xf>
    <xf numFmtId="44" fontId="5" fillId="2" borderId="1" xfId="1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justify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645"/>
  <sheetViews>
    <sheetView tabSelected="1" zoomScale="130" zoomScaleNormal="130" workbookViewId="0">
      <selection activeCell="P379" sqref="P379"/>
    </sheetView>
  </sheetViews>
  <sheetFormatPr defaultColWidth="9.109375" defaultRowHeight="13.8" x14ac:dyDescent="0.3"/>
  <cols>
    <col min="1" max="1" width="9.109375" style="5"/>
    <col min="2" max="2" width="5.88671875" style="5" customWidth="1"/>
    <col min="3" max="4" width="5.44140625" style="5" customWidth="1"/>
    <col min="5" max="5" width="56.88671875" style="5" customWidth="1"/>
    <col min="6" max="6" width="13.109375" style="5" hidden="1" customWidth="1"/>
    <col min="7" max="8" width="11" style="5" hidden="1" customWidth="1"/>
    <col min="9" max="9" width="10.44140625" style="5" hidden="1" customWidth="1"/>
    <col min="10" max="10" width="11.6640625" style="5" hidden="1" customWidth="1"/>
    <col min="11" max="13" width="10.88671875" style="5" hidden="1" customWidth="1"/>
    <col min="14" max="14" width="11.5546875" style="5" bestFit="1" customWidth="1"/>
    <col min="15" max="15" width="10.88671875" style="5" bestFit="1" customWidth="1"/>
    <col min="16" max="16" width="13.109375" style="5" bestFit="1" customWidth="1"/>
    <col min="17" max="17" width="10.88671875" style="5" customWidth="1"/>
    <col min="18" max="18" width="14.6640625" style="5" bestFit="1" customWidth="1"/>
    <col min="19" max="16384" width="9.109375" style="5"/>
  </cols>
  <sheetData>
    <row r="2" spans="2:19" ht="23.4" x14ac:dyDescent="0.45">
      <c r="B2" s="160" t="s">
        <v>205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</row>
    <row r="3" spans="2:19" ht="23.4" x14ac:dyDescent="0.45">
      <c r="B3" s="166" t="s">
        <v>119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</row>
    <row r="4" spans="2:19" ht="23.4" x14ac:dyDescent="0.45">
      <c r="B4" s="166" t="s">
        <v>120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</row>
    <row r="5" spans="2:19" ht="23.4" x14ac:dyDescent="0.45">
      <c r="B5" s="166" t="s">
        <v>121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2:19" ht="23.4" x14ac:dyDescent="0.45"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spans="2:19" x14ac:dyDescent="0.3">
      <c r="B7" s="149" t="s">
        <v>167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</row>
    <row r="8" spans="2:19" ht="69" x14ac:dyDescent="0.3">
      <c r="B8" s="31" t="s">
        <v>0</v>
      </c>
      <c r="C8" s="31" t="s">
        <v>1</v>
      </c>
      <c r="D8" s="31" t="s">
        <v>44</v>
      </c>
      <c r="E8" s="31" t="s">
        <v>2</v>
      </c>
      <c r="F8" s="31" t="s">
        <v>4</v>
      </c>
      <c r="G8" s="31" t="s">
        <v>5</v>
      </c>
      <c r="H8" s="31" t="s">
        <v>4</v>
      </c>
      <c r="I8" s="31" t="s">
        <v>5</v>
      </c>
      <c r="J8" s="31" t="s">
        <v>4</v>
      </c>
      <c r="K8" s="31" t="s">
        <v>5</v>
      </c>
      <c r="L8" s="31" t="s">
        <v>4</v>
      </c>
      <c r="M8" s="31" t="s">
        <v>5</v>
      </c>
      <c r="N8" s="31" t="s">
        <v>4</v>
      </c>
      <c r="O8" s="31" t="s">
        <v>32</v>
      </c>
      <c r="P8" s="25" t="s">
        <v>34</v>
      </c>
      <c r="Q8" s="31" t="s">
        <v>36</v>
      </c>
      <c r="R8" s="6" t="s">
        <v>17</v>
      </c>
    </row>
    <row r="9" spans="2:19" ht="41.4" x14ac:dyDescent="0.3">
      <c r="B9" s="148">
        <v>1</v>
      </c>
      <c r="C9" s="31">
        <v>1</v>
      </c>
      <c r="D9" s="31">
        <v>110</v>
      </c>
      <c r="E9" s="31" t="s">
        <v>54</v>
      </c>
      <c r="F9" s="7">
        <v>145</v>
      </c>
      <c r="G9" s="8" t="s">
        <v>3</v>
      </c>
      <c r="H9" s="7">
        <v>130</v>
      </c>
      <c r="I9" s="8" t="s">
        <v>3</v>
      </c>
      <c r="J9" s="7">
        <v>120</v>
      </c>
      <c r="K9" s="8" t="s">
        <v>3</v>
      </c>
      <c r="L9" s="7">
        <v>55</v>
      </c>
      <c r="M9" s="8" t="s">
        <v>3</v>
      </c>
      <c r="N9" s="12">
        <v>115</v>
      </c>
      <c r="O9" s="8" t="s">
        <v>33</v>
      </c>
      <c r="P9" s="67"/>
      <c r="Q9" s="9">
        <f>N9-N9*P9</f>
        <v>115</v>
      </c>
      <c r="R9" s="10">
        <f>Q9*D9</f>
        <v>12650</v>
      </c>
    </row>
    <row r="10" spans="2:19" ht="27.6" x14ac:dyDescent="0.3">
      <c r="B10" s="148"/>
      <c r="C10" s="31">
        <v>2</v>
      </c>
      <c r="D10" s="31" t="s">
        <v>45</v>
      </c>
      <c r="E10" s="31" t="s">
        <v>55</v>
      </c>
      <c r="F10" s="8" t="s">
        <v>3</v>
      </c>
      <c r="G10" s="11">
        <v>0.1</v>
      </c>
      <c r="H10" s="8" t="s">
        <v>3</v>
      </c>
      <c r="I10" s="11">
        <v>0.1</v>
      </c>
      <c r="J10" s="8" t="s">
        <v>3</v>
      </c>
      <c r="K10" s="11">
        <v>0.1</v>
      </c>
      <c r="L10" s="8" t="s">
        <v>3</v>
      </c>
      <c r="M10" s="11"/>
      <c r="N10" s="8" t="s">
        <v>3</v>
      </c>
      <c r="O10" s="131">
        <v>0.2</v>
      </c>
      <c r="P10" s="65"/>
      <c r="Q10" s="24" t="s">
        <v>3</v>
      </c>
      <c r="R10" s="10">
        <v>20000</v>
      </c>
      <c r="S10" s="5" t="str">
        <f>IF(P10&gt;=O10,"CORRETO","% ABAIXO DO MINIMO")</f>
        <v>% ABAIXO DO MINIMO</v>
      </c>
    </row>
    <row r="11" spans="2:19" ht="33" customHeight="1" x14ac:dyDescent="0.3">
      <c r="B11" s="148"/>
      <c r="C11" s="31">
        <v>3</v>
      </c>
      <c r="D11" s="31" t="s">
        <v>45</v>
      </c>
      <c r="E11" s="31" t="s">
        <v>56</v>
      </c>
      <c r="F11" s="8" t="s">
        <v>3</v>
      </c>
      <c r="G11" s="11">
        <v>0.15</v>
      </c>
      <c r="H11" s="8" t="s">
        <v>3</v>
      </c>
      <c r="I11" s="11">
        <v>0.1</v>
      </c>
      <c r="J11" s="8" t="s">
        <v>3</v>
      </c>
      <c r="K11" s="11">
        <v>0.1</v>
      </c>
      <c r="L11" s="8" t="s">
        <v>3</v>
      </c>
      <c r="M11" s="11"/>
      <c r="N11" s="8" t="s">
        <v>3</v>
      </c>
      <c r="O11" s="131">
        <v>0.2</v>
      </c>
      <c r="P11" s="65"/>
      <c r="Q11" s="24" t="s">
        <v>3</v>
      </c>
      <c r="R11" s="10">
        <v>23000</v>
      </c>
      <c r="S11" s="5" t="str">
        <f>IF(P11&gt;=O11,"CORRETO","% ABAIXO DO MINIMO")</f>
        <v>% ABAIXO DO MINIMO</v>
      </c>
    </row>
    <row r="12" spans="2:19" ht="36" customHeight="1" x14ac:dyDescent="0.3">
      <c r="B12" s="148"/>
      <c r="C12" s="31">
        <v>4</v>
      </c>
      <c r="D12" s="31" t="s">
        <v>45</v>
      </c>
      <c r="E12" s="31" t="s">
        <v>57</v>
      </c>
      <c r="F12" s="8" t="s">
        <v>3</v>
      </c>
      <c r="G12" s="11">
        <v>0.3</v>
      </c>
      <c r="H12" s="8" t="s">
        <v>3</v>
      </c>
      <c r="I12" s="11">
        <v>0.04</v>
      </c>
      <c r="J12" s="8" t="s">
        <v>3</v>
      </c>
      <c r="K12" s="11">
        <v>0.05</v>
      </c>
      <c r="L12" s="8" t="s">
        <v>3</v>
      </c>
      <c r="M12" s="11"/>
      <c r="N12" s="8" t="s">
        <v>3</v>
      </c>
      <c r="O12" s="131">
        <v>0.13</v>
      </c>
      <c r="P12" s="65"/>
      <c r="Q12" s="24" t="s">
        <v>3</v>
      </c>
      <c r="R12" s="10">
        <v>23000</v>
      </c>
      <c r="S12" s="5" t="str">
        <f>IF(P12&gt;=O12,"CORRETO","% ABAIXO DO MINIMO")</f>
        <v>% ABAIXO DO MINIMO</v>
      </c>
    </row>
    <row r="13" spans="2:19" x14ac:dyDescent="0.3">
      <c r="B13" s="13"/>
      <c r="C13" s="153" t="s">
        <v>18</v>
      </c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5"/>
      <c r="P13" s="30"/>
      <c r="Q13" s="30"/>
      <c r="R13" s="10">
        <f>SUM(R9:R12)</f>
        <v>78650</v>
      </c>
    </row>
    <row r="14" spans="2:19" x14ac:dyDescent="0.3">
      <c r="B14" s="15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14"/>
    </row>
    <row r="15" spans="2:19" x14ac:dyDescent="0.3">
      <c r="C15" s="18"/>
      <c r="D15" s="18"/>
      <c r="E15" s="19" t="s">
        <v>37</v>
      </c>
      <c r="O15" s="21" t="s">
        <v>42</v>
      </c>
      <c r="P15" s="21" t="s">
        <v>43</v>
      </c>
    </row>
    <row r="16" spans="2:19" x14ac:dyDescent="0.3">
      <c r="B16" s="18"/>
      <c r="C16" s="18"/>
      <c r="D16" s="18"/>
      <c r="E16" s="19" t="s">
        <v>38</v>
      </c>
      <c r="O16" s="132">
        <f>SUM(P10+P11+P12)/3</f>
        <v>0</v>
      </c>
      <c r="P16" s="132">
        <f>P9</f>
        <v>0</v>
      </c>
    </row>
    <row r="17" spans="2:19" x14ac:dyDescent="0.3">
      <c r="B17" s="18"/>
      <c r="C17" s="18"/>
      <c r="D17" s="18"/>
      <c r="E17" s="19" t="s">
        <v>39</v>
      </c>
      <c r="O17" s="22" t="s">
        <v>41</v>
      </c>
      <c r="P17" s="23">
        <f>0.6*O16+0.4*P16</f>
        <v>0</v>
      </c>
    </row>
    <row r="18" spans="2:19" x14ac:dyDescent="0.3">
      <c r="B18" s="18"/>
      <c r="C18" s="18"/>
      <c r="D18" s="18"/>
      <c r="E18" s="19" t="s">
        <v>40</v>
      </c>
    </row>
    <row r="19" spans="2:19" x14ac:dyDescent="0.3">
      <c r="B19" s="18"/>
      <c r="C19" s="18"/>
      <c r="D19" s="146"/>
      <c r="E19" s="26"/>
      <c r="F19" s="15"/>
      <c r="G19" s="15"/>
      <c r="H19" s="15"/>
      <c r="I19" s="15"/>
      <c r="J19" s="15"/>
      <c r="K19" s="15"/>
      <c r="L19" s="15"/>
      <c r="M19" s="15"/>
      <c r="N19" s="15"/>
    </row>
    <row r="20" spans="2:19" ht="15" customHeight="1" x14ac:dyDescent="0.3">
      <c r="B20" s="149" t="s">
        <v>168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</row>
    <row r="21" spans="2:19" ht="69" x14ac:dyDescent="0.3">
      <c r="B21" s="31" t="s">
        <v>0</v>
      </c>
      <c r="C21" s="31" t="s">
        <v>1</v>
      </c>
      <c r="D21" s="31" t="s">
        <v>44</v>
      </c>
      <c r="E21" s="31" t="s">
        <v>2</v>
      </c>
      <c r="F21" s="31" t="s">
        <v>4</v>
      </c>
      <c r="G21" s="31" t="s">
        <v>5</v>
      </c>
      <c r="H21" s="31" t="s">
        <v>4</v>
      </c>
      <c r="I21" s="31" t="s">
        <v>5</v>
      </c>
      <c r="J21" s="31"/>
      <c r="K21" s="31"/>
      <c r="L21" s="31"/>
      <c r="M21" s="31"/>
      <c r="N21" s="31" t="s">
        <v>4</v>
      </c>
      <c r="O21" s="31" t="s">
        <v>32</v>
      </c>
      <c r="P21" s="25" t="s">
        <v>34</v>
      </c>
      <c r="Q21" s="31" t="s">
        <v>36</v>
      </c>
      <c r="R21" s="6" t="s">
        <v>17</v>
      </c>
    </row>
    <row r="22" spans="2:19" ht="41.4" x14ac:dyDescent="0.3">
      <c r="B22" s="148">
        <v>2</v>
      </c>
      <c r="C22" s="31">
        <v>1</v>
      </c>
      <c r="D22" s="31">
        <v>100</v>
      </c>
      <c r="E22" s="31" t="s">
        <v>62</v>
      </c>
      <c r="F22" s="7">
        <v>110</v>
      </c>
      <c r="G22" s="8" t="s">
        <v>3</v>
      </c>
      <c r="H22" s="7">
        <v>100</v>
      </c>
      <c r="I22" s="8" t="s">
        <v>3</v>
      </c>
      <c r="J22" s="7"/>
      <c r="K22" s="8"/>
      <c r="L22" s="8"/>
      <c r="M22" s="8"/>
      <c r="N22" s="12">
        <v>130</v>
      </c>
      <c r="O22" s="8" t="s">
        <v>33</v>
      </c>
      <c r="P22" s="67"/>
      <c r="Q22" s="9">
        <f>N22-N22*P22</f>
        <v>130</v>
      </c>
      <c r="R22" s="10">
        <f>Q22*D22</f>
        <v>13000</v>
      </c>
    </row>
    <row r="23" spans="2:19" ht="41.4" x14ac:dyDescent="0.3">
      <c r="B23" s="148"/>
      <c r="C23" s="31">
        <v>2</v>
      </c>
      <c r="D23" s="31" t="s">
        <v>45</v>
      </c>
      <c r="E23" s="31" t="s">
        <v>63</v>
      </c>
      <c r="F23" s="8" t="s">
        <v>3</v>
      </c>
      <c r="G23" s="11">
        <v>0.1</v>
      </c>
      <c r="H23" s="8" t="s">
        <v>3</v>
      </c>
      <c r="I23" s="11">
        <v>0.1</v>
      </c>
      <c r="J23" s="8"/>
      <c r="K23" s="11"/>
      <c r="L23" s="11"/>
      <c r="M23" s="11"/>
      <c r="N23" s="8" t="s">
        <v>3</v>
      </c>
      <c r="O23" s="131">
        <v>0.25</v>
      </c>
      <c r="P23" s="65"/>
      <c r="Q23" s="24" t="s">
        <v>3</v>
      </c>
      <c r="R23" s="10">
        <v>15000</v>
      </c>
      <c r="S23" s="5" t="str">
        <f>IF(P23&gt;=O23,"CORRETO","% ABAIXO DO MINIMO")</f>
        <v>% ABAIXO DO MINIMO</v>
      </c>
    </row>
    <row r="24" spans="2:19" ht="41.4" x14ac:dyDescent="0.3">
      <c r="B24" s="148"/>
      <c r="C24" s="31">
        <v>3</v>
      </c>
      <c r="D24" s="31" t="s">
        <v>45</v>
      </c>
      <c r="E24" s="31" t="s">
        <v>60</v>
      </c>
      <c r="F24" s="8" t="s">
        <v>3</v>
      </c>
      <c r="G24" s="11">
        <v>0.1</v>
      </c>
      <c r="H24" s="8" t="s">
        <v>3</v>
      </c>
      <c r="I24" s="11">
        <v>0.1</v>
      </c>
      <c r="J24" s="8"/>
      <c r="K24" s="11"/>
      <c r="L24" s="11"/>
      <c r="M24" s="11"/>
      <c r="N24" s="8" t="s">
        <v>3</v>
      </c>
      <c r="O24" s="131">
        <v>0.25</v>
      </c>
      <c r="P24" s="65"/>
      <c r="Q24" s="24" t="s">
        <v>3</v>
      </c>
      <c r="R24" s="10">
        <v>10000</v>
      </c>
      <c r="S24" s="5" t="str">
        <f>IF(P24&gt;=O24,"CORRETO","% ABAIXO DO MINIMO")</f>
        <v>% ABAIXO DO MINIMO</v>
      </c>
    </row>
    <row r="25" spans="2:19" ht="41.4" x14ac:dyDescent="0.3">
      <c r="B25" s="148"/>
      <c r="C25" s="31">
        <v>4</v>
      </c>
      <c r="D25" s="31" t="s">
        <v>45</v>
      </c>
      <c r="E25" s="31" t="s">
        <v>61</v>
      </c>
      <c r="F25" s="8" t="s">
        <v>3</v>
      </c>
      <c r="G25" s="11">
        <v>0.03</v>
      </c>
      <c r="H25" s="8" t="s">
        <v>3</v>
      </c>
      <c r="I25" s="11">
        <v>0.05</v>
      </c>
      <c r="J25" s="8"/>
      <c r="K25" s="11"/>
      <c r="L25" s="11"/>
      <c r="M25" s="11"/>
      <c r="N25" s="8" t="s">
        <v>3</v>
      </c>
      <c r="O25" s="131">
        <v>0.03</v>
      </c>
      <c r="P25" s="65"/>
      <c r="Q25" s="24" t="s">
        <v>3</v>
      </c>
      <c r="R25" s="10">
        <v>10000</v>
      </c>
      <c r="S25" s="5" t="str">
        <f>IF(P25&gt;=O25,"CORRETO","% ABAIXO DO MINIMO")</f>
        <v>% ABAIXO DO MINIMO</v>
      </c>
    </row>
    <row r="26" spans="2:19" x14ac:dyDescent="0.3">
      <c r="B26" s="13"/>
      <c r="C26" s="153" t="s">
        <v>19</v>
      </c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5"/>
      <c r="P26" s="30"/>
      <c r="Q26" s="30"/>
      <c r="R26" s="10">
        <f>SUM(R22:R25)</f>
        <v>48000</v>
      </c>
    </row>
    <row r="27" spans="2:19" x14ac:dyDescent="0.3">
      <c r="B27" s="15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14"/>
    </row>
    <row r="28" spans="2:19" x14ac:dyDescent="0.3">
      <c r="C28" s="18"/>
      <c r="D28" s="18"/>
      <c r="E28" s="19" t="s">
        <v>37</v>
      </c>
      <c r="O28" s="21" t="s">
        <v>42</v>
      </c>
      <c r="P28" s="21" t="s">
        <v>43</v>
      </c>
    </row>
    <row r="29" spans="2:19" x14ac:dyDescent="0.3">
      <c r="B29" s="18"/>
      <c r="C29" s="18"/>
      <c r="D29" s="18"/>
      <c r="E29" s="19" t="s">
        <v>38</v>
      </c>
      <c r="O29" s="132">
        <f>SUM(P23+P24+P25)/3</f>
        <v>0</v>
      </c>
      <c r="P29" s="132">
        <f>P22</f>
        <v>0</v>
      </c>
    </row>
    <row r="30" spans="2:19" x14ac:dyDescent="0.3">
      <c r="B30" s="18"/>
      <c r="C30" s="18"/>
      <c r="D30" s="18"/>
      <c r="E30" s="19" t="s">
        <v>39</v>
      </c>
      <c r="O30" s="22" t="s">
        <v>41</v>
      </c>
      <c r="P30" s="23">
        <f>0.6*O29+0.4*P29</f>
        <v>0</v>
      </c>
    </row>
    <row r="31" spans="2:19" x14ac:dyDescent="0.3">
      <c r="B31" s="18"/>
      <c r="C31" s="18"/>
      <c r="D31" s="18"/>
      <c r="E31" s="19" t="s">
        <v>40</v>
      </c>
    </row>
    <row r="32" spans="2:19" x14ac:dyDescent="0.3">
      <c r="B32" s="18"/>
      <c r="C32" s="18"/>
      <c r="D32" s="18"/>
      <c r="E32" s="26"/>
    </row>
    <row r="33" spans="2:19" x14ac:dyDescent="0.3">
      <c r="B33" s="149" t="s">
        <v>169</v>
      </c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</row>
    <row r="34" spans="2:19" ht="69" x14ac:dyDescent="0.3">
      <c r="B34" s="31" t="s">
        <v>0</v>
      </c>
      <c r="C34" s="31" t="s">
        <v>1</v>
      </c>
      <c r="D34" s="31" t="s">
        <v>44</v>
      </c>
      <c r="E34" s="31" t="s">
        <v>2</v>
      </c>
      <c r="F34" s="31" t="s">
        <v>4</v>
      </c>
      <c r="G34" s="31" t="s">
        <v>5</v>
      </c>
      <c r="H34" s="31" t="s">
        <v>4</v>
      </c>
      <c r="I34" s="31" t="s">
        <v>5</v>
      </c>
      <c r="J34" s="31"/>
      <c r="K34" s="31"/>
      <c r="L34" s="31"/>
      <c r="M34" s="31"/>
      <c r="N34" s="31" t="s">
        <v>4</v>
      </c>
      <c r="O34" s="31" t="s">
        <v>32</v>
      </c>
      <c r="P34" s="25" t="s">
        <v>34</v>
      </c>
      <c r="Q34" s="31" t="s">
        <v>36</v>
      </c>
      <c r="R34" s="6" t="s">
        <v>17</v>
      </c>
    </row>
    <row r="35" spans="2:19" ht="32.25" customHeight="1" x14ac:dyDescent="0.3">
      <c r="B35" s="148">
        <v>3</v>
      </c>
      <c r="C35" s="31">
        <v>1</v>
      </c>
      <c r="D35" s="31">
        <v>100</v>
      </c>
      <c r="E35" s="31" t="s">
        <v>64</v>
      </c>
      <c r="F35" s="7">
        <v>110</v>
      </c>
      <c r="G35" s="8" t="s">
        <v>3</v>
      </c>
      <c r="H35" s="7">
        <v>100</v>
      </c>
      <c r="I35" s="8" t="s">
        <v>3</v>
      </c>
      <c r="J35" s="7"/>
      <c r="K35" s="8"/>
      <c r="L35" s="8"/>
      <c r="M35" s="8"/>
      <c r="N35" s="12">
        <v>130</v>
      </c>
      <c r="O35" s="8" t="s">
        <v>33</v>
      </c>
      <c r="P35" s="67"/>
      <c r="Q35" s="9">
        <f>N35-N35*P35</f>
        <v>130</v>
      </c>
      <c r="R35" s="10">
        <f>Q35*D35</f>
        <v>13000</v>
      </c>
    </row>
    <row r="36" spans="2:19" ht="41.4" x14ac:dyDescent="0.3">
      <c r="B36" s="148"/>
      <c r="C36" s="31">
        <v>2</v>
      </c>
      <c r="D36" s="31" t="s">
        <v>45</v>
      </c>
      <c r="E36" s="31" t="s">
        <v>59</v>
      </c>
      <c r="F36" s="8" t="s">
        <v>3</v>
      </c>
      <c r="G36" s="11">
        <v>0.1</v>
      </c>
      <c r="H36" s="8" t="s">
        <v>3</v>
      </c>
      <c r="I36" s="11">
        <v>0.1</v>
      </c>
      <c r="J36" s="8"/>
      <c r="K36" s="11"/>
      <c r="L36" s="11"/>
      <c r="M36" s="11"/>
      <c r="N36" s="8" t="s">
        <v>3</v>
      </c>
      <c r="O36" s="131">
        <v>0.25</v>
      </c>
      <c r="P36" s="65"/>
      <c r="Q36" s="24" t="s">
        <v>3</v>
      </c>
      <c r="R36" s="10">
        <v>10000</v>
      </c>
      <c r="S36" s="5" t="str">
        <f>IF(P36&gt;=O36,"CORRETO","% ABAIXO DO MINIMO")</f>
        <v>% ABAIXO DO MINIMO</v>
      </c>
    </row>
    <row r="37" spans="2:19" ht="41.4" x14ac:dyDescent="0.3">
      <c r="B37" s="148"/>
      <c r="C37" s="31">
        <v>3</v>
      </c>
      <c r="D37" s="31" t="s">
        <v>45</v>
      </c>
      <c r="E37" s="31" t="s">
        <v>60</v>
      </c>
      <c r="F37" s="8" t="s">
        <v>3</v>
      </c>
      <c r="G37" s="11">
        <v>0.1</v>
      </c>
      <c r="H37" s="8" t="s">
        <v>3</v>
      </c>
      <c r="I37" s="11">
        <v>0.1</v>
      </c>
      <c r="J37" s="8"/>
      <c r="K37" s="11"/>
      <c r="L37" s="11"/>
      <c r="M37" s="11"/>
      <c r="N37" s="8" t="s">
        <v>3</v>
      </c>
      <c r="O37" s="131">
        <v>0.25</v>
      </c>
      <c r="P37" s="65"/>
      <c r="Q37" s="24" t="s">
        <v>3</v>
      </c>
      <c r="R37" s="10">
        <v>10000</v>
      </c>
      <c r="S37" s="5" t="str">
        <f>IF(P37&gt;=O37,"CORRETO","% ABAIXO DO MINIMO")</f>
        <v>% ABAIXO DO MINIMO</v>
      </c>
    </row>
    <row r="38" spans="2:19" ht="41.4" x14ac:dyDescent="0.3">
      <c r="B38" s="148"/>
      <c r="C38" s="31">
        <v>4</v>
      </c>
      <c r="D38" s="31" t="s">
        <v>45</v>
      </c>
      <c r="E38" s="31" t="s">
        <v>61</v>
      </c>
      <c r="F38" s="8" t="s">
        <v>3</v>
      </c>
      <c r="G38" s="11">
        <v>0.03</v>
      </c>
      <c r="H38" s="8" t="s">
        <v>3</v>
      </c>
      <c r="I38" s="11">
        <v>0.05</v>
      </c>
      <c r="J38" s="8"/>
      <c r="K38" s="11"/>
      <c r="L38" s="11"/>
      <c r="M38" s="11"/>
      <c r="N38" s="8" t="s">
        <v>3</v>
      </c>
      <c r="O38" s="131">
        <v>0.03</v>
      </c>
      <c r="P38" s="65"/>
      <c r="Q38" s="24" t="s">
        <v>3</v>
      </c>
      <c r="R38" s="10">
        <v>10000</v>
      </c>
      <c r="S38" s="5" t="str">
        <f>IF(P38&gt;=O38,"CORRETO","% ABAIXO DO MINIMO")</f>
        <v>% ABAIXO DO MINIMO</v>
      </c>
    </row>
    <row r="39" spans="2:19" x14ac:dyDescent="0.3">
      <c r="B39" s="13"/>
      <c r="C39" s="153" t="s">
        <v>20</v>
      </c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5"/>
      <c r="P39" s="30"/>
      <c r="Q39" s="30"/>
      <c r="R39" s="10">
        <f>SUM(R35:R38)</f>
        <v>43000</v>
      </c>
    </row>
    <row r="40" spans="2:19" x14ac:dyDescent="0.3">
      <c r="B40" s="15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14"/>
    </row>
    <row r="41" spans="2:19" x14ac:dyDescent="0.3">
      <c r="C41" s="18"/>
      <c r="D41" s="18"/>
      <c r="E41" s="19" t="s">
        <v>37</v>
      </c>
      <c r="O41" s="21" t="s">
        <v>42</v>
      </c>
      <c r="P41" s="21" t="s">
        <v>43</v>
      </c>
    </row>
    <row r="42" spans="2:19" ht="12.75" customHeight="1" x14ac:dyDescent="0.3">
      <c r="B42" s="18"/>
      <c r="C42" s="18"/>
      <c r="D42" s="18"/>
      <c r="E42" s="19" t="s">
        <v>38</v>
      </c>
      <c r="O42" s="132">
        <f>SUM(P36+P37+P38)/3</f>
        <v>0</v>
      </c>
      <c r="P42" s="132">
        <f>P35</f>
        <v>0</v>
      </c>
    </row>
    <row r="43" spans="2:19" ht="12.75" customHeight="1" x14ac:dyDescent="0.3">
      <c r="B43" s="18"/>
      <c r="C43" s="18"/>
      <c r="D43" s="18"/>
      <c r="E43" s="19" t="s">
        <v>39</v>
      </c>
      <c r="O43" s="22" t="s">
        <v>41</v>
      </c>
      <c r="P43" s="23">
        <f>0.6*O42+0.4*P42</f>
        <v>0</v>
      </c>
    </row>
    <row r="44" spans="2:19" ht="12.75" customHeight="1" x14ac:dyDescent="0.3">
      <c r="B44" s="18"/>
      <c r="C44" s="18"/>
      <c r="D44" s="18"/>
      <c r="E44" s="19" t="s">
        <v>40</v>
      </c>
    </row>
    <row r="45" spans="2:19" ht="12.75" customHeight="1" x14ac:dyDescent="0.3">
      <c r="B45" s="18"/>
      <c r="C45" s="18"/>
      <c r="D45" s="18"/>
      <c r="E45" s="26"/>
    </row>
    <row r="46" spans="2:19" ht="12.75" customHeight="1" x14ac:dyDescent="0.3">
      <c r="B46" s="149" t="s">
        <v>170</v>
      </c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</row>
    <row r="47" spans="2:19" ht="69" x14ac:dyDescent="0.3">
      <c r="B47" s="89" t="s">
        <v>0</v>
      </c>
      <c r="C47" s="89" t="s">
        <v>1</v>
      </c>
      <c r="D47" s="89" t="s">
        <v>44</v>
      </c>
      <c r="E47" s="89" t="s">
        <v>2</v>
      </c>
      <c r="F47" s="89" t="s">
        <v>4</v>
      </c>
      <c r="G47" s="89" t="s">
        <v>5</v>
      </c>
      <c r="H47" s="89" t="s">
        <v>4</v>
      </c>
      <c r="I47" s="89" t="s">
        <v>5</v>
      </c>
      <c r="J47" s="89"/>
      <c r="K47" s="89"/>
      <c r="L47" s="89"/>
      <c r="M47" s="89"/>
      <c r="N47" s="89" t="s">
        <v>4</v>
      </c>
      <c r="O47" s="89" t="s">
        <v>32</v>
      </c>
      <c r="P47" s="25" t="s">
        <v>34</v>
      </c>
      <c r="Q47" s="89" t="s">
        <v>36</v>
      </c>
      <c r="R47" s="6" t="s">
        <v>17</v>
      </c>
    </row>
    <row r="48" spans="2:19" ht="31.5" customHeight="1" x14ac:dyDescent="0.3">
      <c r="B48" s="148">
        <v>4</v>
      </c>
      <c r="C48" s="89">
        <v>1</v>
      </c>
      <c r="D48" s="89">
        <v>100</v>
      </c>
      <c r="E48" s="89" t="s">
        <v>64</v>
      </c>
      <c r="F48" s="7">
        <v>110</v>
      </c>
      <c r="G48" s="8" t="s">
        <v>3</v>
      </c>
      <c r="H48" s="7">
        <v>100</v>
      </c>
      <c r="I48" s="8" t="s">
        <v>3</v>
      </c>
      <c r="J48" s="7"/>
      <c r="K48" s="8"/>
      <c r="L48" s="8"/>
      <c r="M48" s="8"/>
      <c r="N48" s="12">
        <v>130</v>
      </c>
      <c r="O48" s="8" t="s">
        <v>33</v>
      </c>
      <c r="P48" s="67"/>
      <c r="Q48" s="9">
        <f>N48-N48*P48</f>
        <v>130</v>
      </c>
      <c r="R48" s="10">
        <f>Q48*D48</f>
        <v>13000</v>
      </c>
    </row>
    <row r="49" spans="2:19" ht="41.4" x14ac:dyDescent="0.3">
      <c r="B49" s="148"/>
      <c r="C49" s="89">
        <v>2</v>
      </c>
      <c r="D49" s="89" t="s">
        <v>45</v>
      </c>
      <c r="E49" s="89" t="s">
        <v>59</v>
      </c>
      <c r="F49" s="8" t="s">
        <v>3</v>
      </c>
      <c r="G49" s="11">
        <v>0.1</v>
      </c>
      <c r="H49" s="8" t="s">
        <v>3</v>
      </c>
      <c r="I49" s="11">
        <v>0.1</v>
      </c>
      <c r="J49" s="8"/>
      <c r="K49" s="11"/>
      <c r="L49" s="11"/>
      <c r="M49" s="11"/>
      <c r="N49" s="8" t="s">
        <v>3</v>
      </c>
      <c r="O49" s="131">
        <v>0.25</v>
      </c>
      <c r="P49" s="65"/>
      <c r="Q49" s="24" t="s">
        <v>3</v>
      </c>
      <c r="R49" s="10">
        <v>10000</v>
      </c>
      <c r="S49" s="5" t="str">
        <f t="shared" ref="S49:S51" si="0">IF(P49&gt;=O49,"CORRETO","% ABAIXO DO MINIMO")</f>
        <v>% ABAIXO DO MINIMO</v>
      </c>
    </row>
    <row r="50" spans="2:19" ht="41.4" x14ac:dyDescent="0.3">
      <c r="B50" s="148"/>
      <c r="C50" s="89">
        <v>3</v>
      </c>
      <c r="D50" s="89" t="s">
        <v>45</v>
      </c>
      <c r="E50" s="89" t="s">
        <v>60</v>
      </c>
      <c r="F50" s="8" t="s">
        <v>3</v>
      </c>
      <c r="G50" s="11">
        <v>0.1</v>
      </c>
      <c r="H50" s="8" t="s">
        <v>3</v>
      </c>
      <c r="I50" s="11">
        <v>0.1</v>
      </c>
      <c r="J50" s="8"/>
      <c r="K50" s="11"/>
      <c r="L50" s="11"/>
      <c r="M50" s="11"/>
      <c r="N50" s="8" t="s">
        <v>3</v>
      </c>
      <c r="O50" s="133">
        <v>0.25</v>
      </c>
      <c r="P50" s="65"/>
      <c r="Q50" s="24" t="s">
        <v>3</v>
      </c>
      <c r="R50" s="10">
        <v>10000</v>
      </c>
      <c r="S50" s="5" t="str">
        <f t="shared" si="0"/>
        <v>% ABAIXO DO MINIMO</v>
      </c>
    </row>
    <row r="51" spans="2:19" ht="41.4" x14ac:dyDescent="0.3">
      <c r="B51" s="148"/>
      <c r="C51" s="89">
        <v>4</v>
      </c>
      <c r="D51" s="89" t="s">
        <v>45</v>
      </c>
      <c r="E51" s="89" t="s">
        <v>61</v>
      </c>
      <c r="F51" s="8" t="s">
        <v>3</v>
      </c>
      <c r="G51" s="11">
        <v>0.03</v>
      </c>
      <c r="H51" s="8" t="s">
        <v>3</v>
      </c>
      <c r="I51" s="11">
        <v>0.05</v>
      </c>
      <c r="J51" s="8"/>
      <c r="K51" s="11"/>
      <c r="L51" s="11"/>
      <c r="M51" s="11"/>
      <c r="N51" s="8" t="s">
        <v>3</v>
      </c>
      <c r="O51" s="131">
        <v>0.03</v>
      </c>
      <c r="P51" s="65"/>
      <c r="Q51" s="24" t="s">
        <v>3</v>
      </c>
      <c r="R51" s="10">
        <v>10000</v>
      </c>
      <c r="S51" s="5" t="str">
        <f t="shared" si="0"/>
        <v>% ABAIXO DO MINIMO</v>
      </c>
    </row>
    <row r="52" spans="2:19" x14ac:dyDescent="0.3">
      <c r="B52" s="13"/>
      <c r="C52" s="153" t="s">
        <v>21</v>
      </c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5"/>
      <c r="P52" s="90"/>
      <c r="Q52" s="90"/>
      <c r="R52" s="10">
        <f>SUM(R48:R51)</f>
        <v>43000</v>
      </c>
    </row>
    <row r="53" spans="2:19" ht="12" customHeight="1" x14ac:dyDescent="0.3">
      <c r="B53" s="15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14"/>
    </row>
    <row r="54" spans="2:19" x14ac:dyDescent="0.3">
      <c r="C54" s="18"/>
      <c r="D54" s="18"/>
      <c r="E54" s="19" t="s">
        <v>37</v>
      </c>
      <c r="O54" s="21" t="s">
        <v>42</v>
      </c>
      <c r="P54" s="21" t="s">
        <v>43</v>
      </c>
    </row>
    <row r="55" spans="2:19" x14ac:dyDescent="0.3">
      <c r="B55" s="18"/>
      <c r="C55" s="18"/>
      <c r="D55" s="18"/>
      <c r="E55" s="19" t="s">
        <v>38</v>
      </c>
      <c r="O55" s="132">
        <f>SUM(P49+P50+P51)/3</f>
        <v>0</v>
      </c>
      <c r="P55" s="132">
        <f>P48</f>
        <v>0</v>
      </c>
    </row>
    <row r="56" spans="2:19" x14ac:dyDescent="0.3">
      <c r="B56" s="18"/>
      <c r="C56" s="18"/>
      <c r="D56" s="18"/>
      <c r="E56" s="19" t="s">
        <v>39</v>
      </c>
      <c r="O56" s="22" t="s">
        <v>41</v>
      </c>
      <c r="P56" s="23">
        <f>0.6*O55+0.4*P55</f>
        <v>0</v>
      </c>
    </row>
    <row r="57" spans="2:19" x14ac:dyDescent="0.3">
      <c r="B57" s="18"/>
      <c r="C57" s="18"/>
      <c r="D57" s="18"/>
      <c r="E57" s="19" t="s">
        <v>40</v>
      </c>
    </row>
    <row r="58" spans="2:19" x14ac:dyDescent="0.3">
      <c r="B58" s="18"/>
      <c r="C58" s="18"/>
      <c r="D58" s="18"/>
      <c r="E58" s="26"/>
    </row>
    <row r="59" spans="2:19" x14ac:dyDescent="0.3">
      <c r="B59" s="149" t="s">
        <v>171</v>
      </c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</row>
    <row r="60" spans="2:19" ht="69" x14ac:dyDescent="0.3">
      <c r="B60" s="31" t="s">
        <v>0</v>
      </c>
      <c r="C60" s="31" t="s">
        <v>1</v>
      </c>
      <c r="D60" s="31" t="s">
        <v>44</v>
      </c>
      <c r="E60" s="31" t="s">
        <v>2</v>
      </c>
      <c r="F60" s="31" t="s">
        <v>4</v>
      </c>
      <c r="G60" s="31" t="s">
        <v>5</v>
      </c>
      <c r="H60" s="31" t="s">
        <v>4</v>
      </c>
      <c r="I60" s="31" t="s">
        <v>5</v>
      </c>
      <c r="J60" s="31" t="s">
        <v>4</v>
      </c>
      <c r="K60" s="31" t="s">
        <v>5</v>
      </c>
      <c r="L60" s="31"/>
      <c r="M60" s="31"/>
      <c r="N60" s="31" t="s">
        <v>4</v>
      </c>
      <c r="O60" s="31" t="s">
        <v>32</v>
      </c>
      <c r="P60" s="25" t="s">
        <v>34</v>
      </c>
      <c r="Q60" s="31" t="s">
        <v>36</v>
      </c>
      <c r="R60" s="6" t="s">
        <v>17</v>
      </c>
    </row>
    <row r="61" spans="2:19" ht="41.4" x14ac:dyDescent="0.3">
      <c r="B61" s="148">
        <v>5</v>
      </c>
      <c r="C61" s="31">
        <v>1</v>
      </c>
      <c r="D61" s="31">
        <v>100</v>
      </c>
      <c r="E61" s="31" t="s">
        <v>64</v>
      </c>
      <c r="F61" s="7">
        <v>105</v>
      </c>
      <c r="G61" s="8" t="s">
        <v>3</v>
      </c>
      <c r="H61" s="7">
        <v>100</v>
      </c>
      <c r="I61" s="8" t="s">
        <v>3</v>
      </c>
      <c r="J61" s="7">
        <v>45</v>
      </c>
      <c r="K61" s="8" t="s">
        <v>3</v>
      </c>
      <c r="L61" s="8"/>
      <c r="M61" s="8"/>
      <c r="N61" s="12">
        <v>107.77</v>
      </c>
      <c r="O61" s="8" t="s">
        <v>33</v>
      </c>
      <c r="P61" s="67"/>
      <c r="Q61" s="9">
        <f>N61-N61*P61</f>
        <v>107.77</v>
      </c>
      <c r="R61" s="10">
        <f>Q61*D61</f>
        <v>10777</v>
      </c>
    </row>
    <row r="62" spans="2:19" ht="41.4" x14ac:dyDescent="0.3">
      <c r="B62" s="148"/>
      <c r="C62" s="31">
        <v>2</v>
      </c>
      <c r="D62" s="31" t="s">
        <v>45</v>
      </c>
      <c r="E62" s="31" t="s">
        <v>59</v>
      </c>
      <c r="F62" s="8" t="s">
        <v>3</v>
      </c>
      <c r="G62" s="11">
        <v>0.1</v>
      </c>
      <c r="H62" s="8" t="s">
        <v>3</v>
      </c>
      <c r="I62" s="11">
        <v>0.1</v>
      </c>
      <c r="J62" s="8" t="s">
        <v>3</v>
      </c>
      <c r="K62" s="11"/>
      <c r="L62" s="11"/>
      <c r="M62" s="11"/>
      <c r="N62" s="8" t="s">
        <v>3</v>
      </c>
      <c r="O62" s="131">
        <v>0.25</v>
      </c>
      <c r="P62" s="65"/>
      <c r="Q62" s="24" t="s">
        <v>3</v>
      </c>
      <c r="R62" s="10">
        <v>8000</v>
      </c>
      <c r="S62" s="5" t="str">
        <f>IF(P62&gt;=O62,"CORRETO","% ABAIXO DO MINIMO")</f>
        <v>% ABAIXO DO MINIMO</v>
      </c>
    </row>
    <row r="63" spans="2:19" ht="41.4" x14ac:dyDescent="0.3">
      <c r="B63" s="148"/>
      <c r="C63" s="31">
        <v>3</v>
      </c>
      <c r="D63" s="31" t="s">
        <v>45</v>
      </c>
      <c r="E63" s="31" t="s">
        <v>60</v>
      </c>
      <c r="F63" s="8" t="s">
        <v>3</v>
      </c>
      <c r="G63" s="11">
        <v>0.1</v>
      </c>
      <c r="H63" s="8" t="s">
        <v>3</v>
      </c>
      <c r="I63" s="11">
        <v>0.1</v>
      </c>
      <c r="J63" s="8" t="s">
        <v>3</v>
      </c>
      <c r="K63" s="11"/>
      <c r="L63" s="11"/>
      <c r="M63" s="11"/>
      <c r="N63" s="8" t="s">
        <v>3</v>
      </c>
      <c r="O63" s="131">
        <v>0.25</v>
      </c>
      <c r="P63" s="65"/>
      <c r="Q63" s="24" t="s">
        <v>3</v>
      </c>
      <c r="R63" s="10">
        <v>8000</v>
      </c>
      <c r="S63" s="5" t="str">
        <f>IF(P63&gt;=O63,"CORRETO","% ABAIXO DO MINIMO")</f>
        <v>% ABAIXO DO MINIMO</v>
      </c>
    </row>
    <row r="64" spans="2:19" ht="41.4" x14ac:dyDescent="0.3">
      <c r="B64" s="148"/>
      <c r="C64" s="31">
        <v>4</v>
      </c>
      <c r="D64" s="31" t="s">
        <v>45</v>
      </c>
      <c r="E64" s="31" t="s">
        <v>61</v>
      </c>
      <c r="F64" s="8" t="s">
        <v>3</v>
      </c>
      <c r="G64" s="11">
        <v>0.03</v>
      </c>
      <c r="H64" s="8" t="s">
        <v>3</v>
      </c>
      <c r="I64" s="11">
        <v>0.05</v>
      </c>
      <c r="J64" s="8" t="s">
        <v>3</v>
      </c>
      <c r="K64" s="11"/>
      <c r="L64" s="11"/>
      <c r="M64" s="11"/>
      <c r="N64" s="8" t="s">
        <v>3</v>
      </c>
      <c r="O64" s="131">
        <v>0.03</v>
      </c>
      <c r="P64" s="65"/>
      <c r="Q64" s="24" t="s">
        <v>3</v>
      </c>
      <c r="R64" s="10">
        <v>10000</v>
      </c>
      <c r="S64" s="5" t="str">
        <f>IF(P64&gt;=O64,"CORRETO","% ABAIXO DO MINIMO")</f>
        <v>% ABAIXO DO MINIMO</v>
      </c>
    </row>
    <row r="65" spans="2:19" x14ac:dyDescent="0.3">
      <c r="B65" s="13"/>
      <c r="C65" s="153" t="s">
        <v>22</v>
      </c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5"/>
      <c r="P65" s="30"/>
      <c r="Q65" s="30"/>
      <c r="R65" s="10">
        <f>SUM(R61:R64)</f>
        <v>36777</v>
      </c>
    </row>
    <row r="66" spans="2:19" ht="19.5" customHeight="1" x14ac:dyDescent="0.3">
      <c r="B66" s="15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14"/>
    </row>
    <row r="67" spans="2:19" x14ac:dyDescent="0.3">
      <c r="C67" s="18"/>
      <c r="D67" s="18"/>
      <c r="E67" s="19" t="s">
        <v>37</v>
      </c>
      <c r="O67" s="21" t="s">
        <v>42</v>
      </c>
      <c r="P67" s="21" t="s">
        <v>43</v>
      </c>
    </row>
    <row r="68" spans="2:19" x14ac:dyDescent="0.3">
      <c r="B68" s="18"/>
      <c r="C68" s="18"/>
      <c r="D68" s="18"/>
      <c r="E68" s="19" t="s">
        <v>38</v>
      </c>
      <c r="O68" s="132">
        <f>SUM(P62+P63+P64)/3</f>
        <v>0</v>
      </c>
      <c r="P68" s="132">
        <f>P61</f>
        <v>0</v>
      </c>
    </row>
    <row r="69" spans="2:19" x14ac:dyDescent="0.3">
      <c r="B69" s="18"/>
      <c r="C69" s="18"/>
      <c r="D69" s="18"/>
      <c r="E69" s="19" t="s">
        <v>39</v>
      </c>
      <c r="O69" s="22" t="s">
        <v>41</v>
      </c>
      <c r="P69" s="23">
        <f>0.6*O68+0.4*P68</f>
        <v>0</v>
      </c>
    </row>
    <row r="70" spans="2:19" x14ac:dyDescent="0.3">
      <c r="B70" s="18"/>
      <c r="C70" s="18"/>
      <c r="D70" s="18"/>
      <c r="E70" s="19" t="s">
        <v>40</v>
      </c>
    </row>
    <row r="71" spans="2:19" x14ac:dyDescent="0.3">
      <c r="B71" s="18"/>
      <c r="C71" s="18"/>
      <c r="D71" s="18"/>
      <c r="E71" s="26"/>
    </row>
    <row r="72" spans="2:19" x14ac:dyDescent="0.3">
      <c r="B72" s="18"/>
      <c r="C72" s="18"/>
      <c r="D72" s="18"/>
      <c r="E72" s="26"/>
    </row>
    <row r="73" spans="2:19" x14ac:dyDescent="0.3">
      <c r="B73" s="18"/>
      <c r="C73" s="18"/>
      <c r="D73" s="18"/>
      <c r="E73" s="26"/>
    </row>
    <row r="74" spans="2:19" x14ac:dyDescent="0.3">
      <c r="B74" s="18"/>
      <c r="C74" s="18"/>
      <c r="D74" s="18"/>
      <c r="E74" s="26"/>
    </row>
    <row r="75" spans="2:19" x14ac:dyDescent="0.3">
      <c r="B75" s="18"/>
      <c r="C75" s="18"/>
      <c r="D75" s="18"/>
      <c r="E75" s="26"/>
    </row>
    <row r="76" spans="2:19" x14ac:dyDescent="0.3">
      <c r="B76" s="18"/>
      <c r="C76" s="18"/>
      <c r="D76" s="18"/>
      <c r="E76" s="26"/>
    </row>
    <row r="77" spans="2:19" x14ac:dyDescent="0.3">
      <c r="B77" s="149" t="s">
        <v>172</v>
      </c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</row>
    <row r="78" spans="2:19" ht="69" x14ac:dyDescent="0.3">
      <c r="B78" s="31" t="s">
        <v>0</v>
      </c>
      <c r="C78" s="31" t="s">
        <v>1</v>
      </c>
      <c r="D78" s="31" t="s">
        <v>44</v>
      </c>
      <c r="E78" s="31" t="s">
        <v>2</v>
      </c>
      <c r="F78" s="31" t="s">
        <v>4</v>
      </c>
      <c r="G78" s="31" t="s">
        <v>5</v>
      </c>
      <c r="H78" s="31" t="s">
        <v>4</v>
      </c>
      <c r="I78" s="31" t="s">
        <v>5</v>
      </c>
      <c r="J78" s="31"/>
      <c r="K78" s="31"/>
      <c r="L78" s="31"/>
      <c r="M78" s="31"/>
      <c r="N78" s="31" t="s">
        <v>4</v>
      </c>
      <c r="O78" s="31" t="s">
        <v>32</v>
      </c>
      <c r="P78" s="25" t="s">
        <v>34</v>
      </c>
      <c r="Q78" s="31" t="s">
        <v>36</v>
      </c>
      <c r="R78" s="6" t="s">
        <v>17</v>
      </c>
    </row>
    <row r="79" spans="2:19" ht="27.6" x14ac:dyDescent="0.3">
      <c r="B79" s="148">
        <v>6</v>
      </c>
      <c r="C79" s="31">
        <v>1</v>
      </c>
      <c r="D79" s="31">
        <v>100</v>
      </c>
      <c r="E79" s="31" t="s">
        <v>65</v>
      </c>
      <c r="F79" s="7">
        <v>105</v>
      </c>
      <c r="G79" s="8" t="s">
        <v>3</v>
      </c>
      <c r="H79" s="7">
        <v>100</v>
      </c>
      <c r="I79" s="8" t="s">
        <v>3</v>
      </c>
      <c r="J79" s="7"/>
      <c r="K79" s="8"/>
      <c r="L79" s="8"/>
      <c r="M79" s="8"/>
      <c r="N79" s="12">
        <v>130</v>
      </c>
      <c r="O79" s="8" t="s">
        <v>33</v>
      </c>
      <c r="P79" s="67"/>
      <c r="Q79" s="9">
        <f>N79-N79*P79</f>
        <v>130</v>
      </c>
      <c r="R79" s="10">
        <f>Q79*D79</f>
        <v>13000</v>
      </c>
    </row>
    <row r="80" spans="2:19" ht="41.4" x14ac:dyDescent="0.3">
      <c r="B80" s="148"/>
      <c r="C80" s="31">
        <v>2</v>
      </c>
      <c r="D80" s="31" t="s">
        <v>45</v>
      </c>
      <c r="E80" s="31" t="s">
        <v>59</v>
      </c>
      <c r="F80" s="8" t="s">
        <v>3</v>
      </c>
      <c r="G80" s="11">
        <v>0.1</v>
      </c>
      <c r="H80" s="8" t="s">
        <v>3</v>
      </c>
      <c r="I80" s="11">
        <v>0.1</v>
      </c>
      <c r="J80" s="8"/>
      <c r="K80" s="11"/>
      <c r="L80" s="11"/>
      <c r="M80" s="11"/>
      <c r="N80" s="8" t="s">
        <v>3</v>
      </c>
      <c r="O80" s="131">
        <v>0.25</v>
      </c>
      <c r="P80" s="65"/>
      <c r="Q80" s="24" t="s">
        <v>3</v>
      </c>
      <c r="R80" s="10">
        <v>10000</v>
      </c>
      <c r="S80" s="5" t="str">
        <f>IF(P80&gt;=O80,"CORRETO","% ABAIXO DO MINIMO")</f>
        <v>% ABAIXO DO MINIMO</v>
      </c>
    </row>
    <row r="81" spans="2:19" ht="41.4" x14ac:dyDescent="0.3">
      <c r="B81" s="148"/>
      <c r="C81" s="31">
        <v>3</v>
      </c>
      <c r="D81" s="31" t="s">
        <v>45</v>
      </c>
      <c r="E81" s="31" t="s">
        <v>60</v>
      </c>
      <c r="F81" s="8" t="s">
        <v>3</v>
      </c>
      <c r="G81" s="11">
        <v>0.1</v>
      </c>
      <c r="H81" s="8" t="s">
        <v>3</v>
      </c>
      <c r="I81" s="11">
        <v>0.1</v>
      </c>
      <c r="J81" s="8"/>
      <c r="K81" s="11"/>
      <c r="L81" s="11"/>
      <c r="M81" s="11"/>
      <c r="N81" s="8" t="s">
        <v>3</v>
      </c>
      <c r="O81" s="131">
        <v>0.25</v>
      </c>
      <c r="P81" s="65"/>
      <c r="Q81" s="24" t="s">
        <v>3</v>
      </c>
      <c r="R81" s="10">
        <v>8000</v>
      </c>
      <c r="S81" s="5" t="str">
        <f>IF(P81&gt;=O81,"CORRETO","% ABAIXO DO MINIMO")</f>
        <v>% ABAIXO DO MINIMO</v>
      </c>
    </row>
    <row r="82" spans="2:19" ht="41.4" x14ac:dyDescent="0.3">
      <c r="B82" s="148"/>
      <c r="C82" s="31">
        <v>4</v>
      </c>
      <c r="D82" s="31" t="s">
        <v>45</v>
      </c>
      <c r="E82" s="31" t="s">
        <v>61</v>
      </c>
      <c r="F82" s="8" t="s">
        <v>3</v>
      </c>
      <c r="G82" s="11">
        <v>0.03</v>
      </c>
      <c r="H82" s="8" t="s">
        <v>3</v>
      </c>
      <c r="I82" s="11">
        <v>0.05</v>
      </c>
      <c r="J82" s="8"/>
      <c r="K82" s="11"/>
      <c r="L82" s="11"/>
      <c r="M82" s="11"/>
      <c r="N82" s="8" t="s">
        <v>3</v>
      </c>
      <c r="O82" s="131">
        <v>0.03</v>
      </c>
      <c r="P82" s="65"/>
      <c r="Q82" s="24" t="s">
        <v>3</v>
      </c>
      <c r="R82" s="10">
        <v>8000</v>
      </c>
      <c r="S82" s="5" t="str">
        <f>IF(P82&gt;=O82,"CORRETO","% ABAIXO DO MINIMO")</f>
        <v>% ABAIXO DO MINIMO</v>
      </c>
    </row>
    <row r="83" spans="2:19" x14ac:dyDescent="0.3">
      <c r="B83" s="13"/>
      <c r="C83" s="153" t="s">
        <v>23</v>
      </c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5"/>
      <c r="P83" s="30"/>
      <c r="Q83" s="30"/>
      <c r="R83" s="10">
        <f>SUM(R79:R82)</f>
        <v>39000</v>
      </c>
    </row>
    <row r="84" spans="2:19" x14ac:dyDescent="0.3">
      <c r="B84" s="15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14"/>
    </row>
    <row r="85" spans="2:19" x14ac:dyDescent="0.3">
      <c r="C85" s="18"/>
      <c r="D85" s="18"/>
      <c r="E85" s="19" t="s">
        <v>37</v>
      </c>
      <c r="O85" s="21" t="s">
        <v>42</v>
      </c>
      <c r="P85" s="21" t="s">
        <v>43</v>
      </c>
    </row>
    <row r="86" spans="2:19" x14ac:dyDescent="0.3">
      <c r="B86" s="18"/>
      <c r="C86" s="18"/>
      <c r="D86" s="18"/>
      <c r="E86" s="19" t="s">
        <v>38</v>
      </c>
      <c r="O86" s="132">
        <f>SUM(P80+P81+P82)/3</f>
        <v>0</v>
      </c>
      <c r="P86" s="132">
        <f>P79</f>
        <v>0</v>
      </c>
    </row>
    <row r="87" spans="2:19" ht="21.75" customHeight="1" x14ac:dyDescent="0.3">
      <c r="B87" s="18"/>
      <c r="C87" s="18"/>
      <c r="D87" s="18"/>
      <c r="E87" s="19" t="s">
        <v>39</v>
      </c>
      <c r="O87" s="22" t="s">
        <v>41</v>
      </c>
      <c r="P87" s="23">
        <f>0.6*O86+0.4*P86</f>
        <v>0</v>
      </c>
    </row>
    <row r="88" spans="2:19" x14ac:dyDescent="0.3">
      <c r="B88" s="18"/>
      <c r="C88" s="18"/>
      <c r="D88" s="18"/>
      <c r="E88" s="19" t="s">
        <v>40</v>
      </c>
    </row>
    <row r="89" spans="2:19" x14ac:dyDescent="0.3">
      <c r="B89" s="18"/>
      <c r="C89" s="18"/>
      <c r="D89" s="18"/>
      <c r="E89" s="18"/>
    </row>
    <row r="90" spans="2:19" x14ac:dyDescent="0.3">
      <c r="B90" s="149" t="s">
        <v>173</v>
      </c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</row>
    <row r="91" spans="2:19" ht="69" x14ac:dyDescent="0.3">
      <c r="B91" s="31" t="s">
        <v>0</v>
      </c>
      <c r="C91" s="31" t="s">
        <v>1</v>
      </c>
      <c r="D91" s="31" t="s">
        <v>44</v>
      </c>
      <c r="E91" s="31" t="s">
        <v>2</v>
      </c>
      <c r="F91" s="31" t="s">
        <v>4</v>
      </c>
      <c r="G91" s="31" t="s">
        <v>5</v>
      </c>
      <c r="H91" s="31" t="s">
        <v>4</v>
      </c>
      <c r="I91" s="31" t="s">
        <v>5</v>
      </c>
      <c r="J91" s="31"/>
      <c r="K91" s="31"/>
      <c r="L91" s="31"/>
      <c r="M91" s="31"/>
      <c r="N91" s="31" t="s">
        <v>4</v>
      </c>
      <c r="O91" s="31" t="s">
        <v>32</v>
      </c>
      <c r="P91" s="25" t="s">
        <v>34</v>
      </c>
      <c r="Q91" s="31" t="s">
        <v>36</v>
      </c>
      <c r="R91" s="6" t="s">
        <v>17</v>
      </c>
    </row>
    <row r="92" spans="2:19" ht="41.4" x14ac:dyDescent="0.3">
      <c r="B92" s="148">
        <v>7</v>
      </c>
      <c r="C92" s="31">
        <v>1</v>
      </c>
      <c r="D92" s="31">
        <v>100</v>
      </c>
      <c r="E92" s="31" t="s">
        <v>64</v>
      </c>
      <c r="F92" s="7">
        <v>120</v>
      </c>
      <c r="G92" s="8" t="s">
        <v>3</v>
      </c>
      <c r="H92" s="7">
        <v>110</v>
      </c>
      <c r="I92" s="8" t="s">
        <v>3</v>
      </c>
      <c r="J92" s="7"/>
      <c r="K92" s="8"/>
      <c r="L92" s="8"/>
      <c r="M92" s="8"/>
      <c r="N92" s="12">
        <v>130</v>
      </c>
      <c r="O92" s="8" t="s">
        <v>33</v>
      </c>
      <c r="P92" s="67"/>
      <c r="Q92" s="9">
        <f>N92-N92*P92</f>
        <v>130</v>
      </c>
      <c r="R92" s="10">
        <f>Q92*D92</f>
        <v>13000</v>
      </c>
    </row>
    <row r="93" spans="2:19" ht="41.4" x14ac:dyDescent="0.3">
      <c r="B93" s="148"/>
      <c r="C93" s="31">
        <v>2</v>
      </c>
      <c r="D93" s="31" t="s">
        <v>45</v>
      </c>
      <c r="E93" s="31" t="s">
        <v>59</v>
      </c>
      <c r="F93" s="8" t="s">
        <v>3</v>
      </c>
      <c r="G93" s="11">
        <v>0.1</v>
      </c>
      <c r="H93" s="8" t="s">
        <v>3</v>
      </c>
      <c r="I93" s="11">
        <v>0.1</v>
      </c>
      <c r="J93" s="8"/>
      <c r="K93" s="11"/>
      <c r="L93" s="11"/>
      <c r="M93" s="11"/>
      <c r="N93" s="8" t="s">
        <v>3</v>
      </c>
      <c r="O93" s="131">
        <v>0.25</v>
      </c>
      <c r="P93" s="65"/>
      <c r="Q93" s="24" t="s">
        <v>3</v>
      </c>
      <c r="R93" s="10">
        <v>10000</v>
      </c>
      <c r="S93" s="5" t="str">
        <f>IF(P93&gt;=O93,"CORRETO","% ABAIXO DO MINIMO")</f>
        <v>% ABAIXO DO MINIMO</v>
      </c>
    </row>
    <row r="94" spans="2:19" ht="41.4" x14ac:dyDescent="0.3">
      <c r="B94" s="148"/>
      <c r="C94" s="31">
        <v>3</v>
      </c>
      <c r="D94" s="31" t="s">
        <v>45</v>
      </c>
      <c r="E94" s="31" t="s">
        <v>66</v>
      </c>
      <c r="F94" s="8" t="s">
        <v>3</v>
      </c>
      <c r="G94" s="11">
        <v>0.1</v>
      </c>
      <c r="H94" s="8" t="s">
        <v>3</v>
      </c>
      <c r="I94" s="11">
        <v>0.1</v>
      </c>
      <c r="J94" s="8"/>
      <c r="K94" s="11"/>
      <c r="L94" s="11"/>
      <c r="M94" s="11"/>
      <c r="N94" s="8" t="s">
        <v>3</v>
      </c>
      <c r="O94" s="131">
        <v>0.25</v>
      </c>
      <c r="P94" s="65"/>
      <c r="Q94" s="24" t="s">
        <v>3</v>
      </c>
      <c r="R94" s="10">
        <v>10000</v>
      </c>
      <c r="S94" s="5" t="str">
        <f>IF(P94&gt;=O94,"CORRETO","% ABAIXO DO MINIMO")</f>
        <v>% ABAIXO DO MINIMO</v>
      </c>
    </row>
    <row r="95" spans="2:19" ht="41.4" x14ac:dyDescent="0.3">
      <c r="B95" s="148"/>
      <c r="C95" s="31">
        <v>4</v>
      </c>
      <c r="D95" s="31" t="s">
        <v>45</v>
      </c>
      <c r="E95" s="31" t="s">
        <v>67</v>
      </c>
      <c r="F95" s="8" t="s">
        <v>3</v>
      </c>
      <c r="G95" s="11">
        <v>0.03</v>
      </c>
      <c r="H95" s="8" t="s">
        <v>3</v>
      </c>
      <c r="I95" s="11">
        <v>0.05</v>
      </c>
      <c r="J95" s="8"/>
      <c r="K95" s="11"/>
      <c r="L95" s="11"/>
      <c r="M95" s="11"/>
      <c r="N95" s="8" t="s">
        <v>3</v>
      </c>
      <c r="O95" s="131">
        <v>0.03</v>
      </c>
      <c r="P95" s="65"/>
      <c r="Q95" s="24" t="s">
        <v>3</v>
      </c>
      <c r="R95" s="10">
        <v>10000</v>
      </c>
      <c r="S95" s="5" t="str">
        <f>IF(P95&gt;=O95,"CORRETO","% ABAIXO DO MINIMO")</f>
        <v>% ABAIXO DO MINIMO</v>
      </c>
    </row>
    <row r="96" spans="2:19" x14ac:dyDescent="0.3">
      <c r="B96" s="13"/>
      <c r="C96" s="153" t="s">
        <v>24</v>
      </c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5"/>
      <c r="P96" s="30"/>
      <c r="Q96" s="30"/>
      <c r="R96" s="10">
        <f>SUM(R92:R95)</f>
        <v>43000</v>
      </c>
    </row>
    <row r="97" spans="2:19" x14ac:dyDescent="0.3">
      <c r="B97" s="15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14"/>
    </row>
    <row r="98" spans="2:19" x14ac:dyDescent="0.3">
      <c r="C98" s="18"/>
      <c r="D98" s="18"/>
      <c r="E98" s="19" t="s">
        <v>37</v>
      </c>
      <c r="O98" s="21" t="s">
        <v>42</v>
      </c>
      <c r="P98" s="21" t="s">
        <v>43</v>
      </c>
    </row>
    <row r="99" spans="2:19" x14ac:dyDescent="0.3">
      <c r="B99" s="18"/>
      <c r="C99" s="18"/>
      <c r="D99" s="18"/>
      <c r="E99" s="19" t="s">
        <v>38</v>
      </c>
      <c r="O99" s="132">
        <f>SUM(P93+P94+P95)/3</f>
        <v>0</v>
      </c>
      <c r="P99" s="132">
        <f>P92</f>
        <v>0</v>
      </c>
    </row>
    <row r="100" spans="2:19" x14ac:dyDescent="0.3">
      <c r="B100" s="18"/>
      <c r="C100" s="18"/>
      <c r="D100" s="18"/>
      <c r="E100" s="19" t="s">
        <v>39</v>
      </c>
      <c r="O100" s="22" t="s">
        <v>41</v>
      </c>
      <c r="P100" s="23">
        <f>0.6*O99+0.4*P99</f>
        <v>0</v>
      </c>
    </row>
    <row r="101" spans="2:19" x14ac:dyDescent="0.3">
      <c r="B101" s="18"/>
      <c r="C101" s="18"/>
      <c r="D101" s="18"/>
      <c r="E101" s="19" t="s">
        <v>40</v>
      </c>
    </row>
    <row r="102" spans="2:19" x14ac:dyDescent="0.3">
      <c r="B102" s="18"/>
      <c r="C102" s="18"/>
      <c r="D102" s="18"/>
      <c r="E102" s="26"/>
    </row>
    <row r="103" spans="2:19" x14ac:dyDescent="0.3">
      <c r="B103" s="149" t="s">
        <v>174</v>
      </c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</row>
    <row r="104" spans="2:19" ht="69" x14ac:dyDescent="0.3">
      <c r="B104" s="31" t="s">
        <v>0</v>
      </c>
      <c r="C104" s="31" t="s">
        <v>1</v>
      </c>
      <c r="D104" s="31" t="s">
        <v>44</v>
      </c>
      <c r="E104" s="31" t="s">
        <v>2</v>
      </c>
      <c r="F104" s="31" t="s">
        <v>4</v>
      </c>
      <c r="G104" s="31" t="s">
        <v>5</v>
      </c>
      <c r="H104" s="31" t="s">
        <v>4</v>
      </c>
      <c r="I104" s="31" t="s">
        <v>5</v>
      </c>
      <c r="J104" s="31"/>
      <c r="K104" s="31"/>
      <c r="L104" s="31"/>
      <c r="M104" s="31"/>
      <c r="N104" s="31" t="s">
        <v>4</v>
      </c>
      <c r="O104" s="31" t="s">
        <v>32</v>
      </c>
      <c r="P104" s="25" t="s">
        <v>34</v>
      </c>
      <c r="Q104" s="31" t="s">
        <v>36</v>
      </c>
      <c r="R104" s="6" t="s">
        <v>17</v>
      </c>
    </row>
    <row r="105" spans="2:19" ht="30" customHeight="1" x14ac:dyDescent="0.3">
      <c r="B105" s="148">
        <v>8</v>
      </c>
      <c r="C105" s="31">
        <v>1</v>
      </c>
      <c r="D105" s="31">
        <v>100</v>
      </c>
      <c r="E105" s="31" t="s">
        <v>64</v>
      </c>
      <c r="F105" s="7">
        <v>120</v>
      </c>
      <c r="G105" s="8" t="s">
        <v>3</v>
      </c>
      <c r="H105" s="7">
        <v>110</v>
      </c>
      <c r="I105" s="8" t="s">
        <v>3</v>
      </c>
      <c r="J105" s="7"/>
      <c r="K105" s="8"/>
      <c r="L105" s="8"/>
      <c r="M105" s="8"/>
      <c r="N105" s="12">
        <v>102.4</v>
      </c>
      <c r="O105" s="8" t="s">
        <v>33</v>
      </c>
      <c r="P105" s="67"/>
      <c r="Q105" s="9">
        <f>N105-N105*P105</f>
        <v>102.4</v>
      </c>
      <c r="R105" s="10">
        <f>Q105*D105</f>
        <v>10240</v>
      </c>
    </row>
    <row r="106" spans="2:19" ht="41.4" x14ac:dyDescent="0.3">
      <c r="B106" s="148"/>
      <c r="C106" s="31">
        <v>2</v>
      </c>
      <c r="D106" s="31" t="s">
        <v>45</v>
      </c>
      <c r="E106" s="31" t="s">
        <v>59</v>
      </c>
      <c r="F106" s="8" t="s">
        <v>3</v>
      </c>
      <c r="G106" s="11">
        <v>0.1</v>
      </c>
      <c r="H106" s="8" t="s">
        <v>3</v>
      </c>
      <c r="I106" s="11">
        <v>0.1</v>
      </c>
      <c r="J106" s="8"/>
      <c r="K106" s="11"/>
      <c r="L106" s="11"/>
      <c r="M106" s="11"/>
      <c r="N106" s="8" t="s">
        <v>3</v>
      </c>
      <c r="O106" s="131">
        <v>0.25</v>
      </c>
      <c r="P106" s="65"/>
      <c r="Q106" s="24" t="s">
        <v>3</v>
      </c>
      <c r="R106" s="10">
        <v>10000</v>
      </c>
      <c r="S106" s="5" t="str">
        <f>IF(P106&gt;=O106,"CORRETO","% ABAIXO DO MINIMO")</f>
        <v>% ABAIXO DO MINIMO</v>
      </c>
    </row>
    <row r="107" spans="2:19" ht="41.4" x14ac:dyDescent="0.3">
      <c r="B107" s="148"/>
      <c r="C107" s="31">
        <v>3</v>
      </c>
      <c r="D107" s="31" t="s">
        <v>45</v>
      </c>
      <c r="E107" s="31" t="s">
        <v>60</v>
      </c>
      <c r="F107" s="8" t="s">
        <v>3</v>
      </c>
      <c r="G107" s="11">
        <v>0.1</v>
      </c>
      <c r="H107" s="8" t="s">
        <v>3</v>
      </c>
      <c r="I107" s="11">
        <v>0.1</v>
      </c>
      <c r="J107" s="8"/>
      <c r="K107" s="11"/>
      <c r="L107" s="11"/>
      <c r="M107" s="11"/>
      <c r="N107" s="8" t="s">
        <v>3</v>
      </c>
      <c r="O107" s="131">
        <v>0.21</v>
      </c>
      <c r="P107" s="65"/>
      <c r="Q107" s="24" t="s">
        <v>3</v>
      </c>
      <c r="R107" s="10">
        <v>10000</v>
      </c>
      <c r="S107" s="5" t="str">
        <f>IF(P107&gt;=O107,"CORRETO","% ABAIXO DO MINIMO")</f>
        <v>% ABAIXO DO MINIMO</v>
      </c>
    </row>
    <row r="108" spans="2:19" ht="41.4" x14ac:dyDescent="0.3">
      <c r="B108" s="148"/>
      <c r="C108" s="31">
        <v>4</v>
      </c>
      <c r="D108" s="31" t="s">
        <v>45</v>
      </c>
      <c r="E108" s="31" t="s">
        <v>61</v>
      </c>
      <c r="F108" s="8" t="s">
        <v>3</v>
      </c>
      <c r="G108" s="11">
        <v>0.03</v>
      </c>
      <c r="H108" s="8" t="s">
        <v>3</v>
      </c>
      <c r="I108" s="11">
        <v>0.05</v>
      </c>
      <c r="J108" s="8"/>
      <c r="K108" s="11"/>
      <c r="L108" s="11"/>
      <c r="M108" s="11"/>
      <c r="N108" s="8" t="s">
        <v>3</v>
      </c>
      <c r="O108" s="131">
        <v>0.03</v>
      </c>
      <c r="P108" s="65"/>
      <c r="Q108" s="24" t="s">
        <v>3</v>
      </c>
      <c r="R108" s="10">
        <v>12000</v>
      </c>
      <c r="S108" s="5" t="str">
        <f>IF(P108&gt;=O108,"CORRETO","% ABAIXO DO MINIMO")</f>
        <v>% ABAIXO DO MINIMO</v>
      </c>
    </row>
    <row r="109" spans="2:19" x14ac:dyDescent="0.3">
      <c r="B109" s="13"/>
      <c r="C109" s="153" t="s">
        <v>25</v>
      </c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O109" s="155"/>
      <c r="P109" s="30"/>
      <c r="Q109" s="30"/>
      <c r="R109" s="10">
        <f>SUM(R105:R108)</f>
        <v>42240</v>
      </c>
    </row>
    <row r="110" spans="2:19" x14ac:dyDescent="0.3">
      <c r="B110" s="15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14"/>
    </row>
    <row r="111" spans="2:19" x14ac:dyDescent="0.3">
      <c r="C111" s="18"/>
      <c r="D111" s="18"/>
      <c r="E111" s="19" t="s">
        <v>37</v>
      </c>
      <c r="O111" s="21" t="s">
        <v>42</v>
      </c>
      <c r="P111" s="21" t="s">
        <v>43</v>
      </c>
    </row>
    <row r="112" spans="2:19" x14ac:dyDescent="0.3">
      <c r="B112" s="18"/>
      <c r="C112" s="18"/>
      <c r="D112" s="18"/>
      <c r="E112" s="19" t="s">
        <v>38</v>
      </c>
      <c r="O112" s="132">
        <f>SUM(P106+P107+P108)/3</f>
        <v>0</v>
      </c>
      <c r="P112" s="132">
        <f>P105</f>
        <v>0</v>
      </c>
    </row>
    <row r="113" spans="2:19" x14ac:dyDescent="0.3">
      <c r="B113" s="18"/>
      <c r="C113" s="18"/>
      <c r="D113" s="18"/>
      <c r="E113" s="19" t="s">
        <v>39</v>
      </c>
      <c r="O113" s="22" t="s">
        <v>41</v>
      </c>
      <c r="P113" s="23">
        <f>0.6*O112+0.4*P112</f>
        <v>0</v>
      </c>
    </row>
    <row r="114" spans="2:19" x14ac:dyDescent="0.3">
      <c r="B114" s="18"/>
      <c r="C114" s="18"/>
      <c r="D114" s="18"/>
      <c r="E114" s="19" t="s">
        <v>40</v>
      </c>
    </row>
    <row r="115" spans="2:19" x14ac:dyDescent="0.3">
      <c r="B115" s="18"/>
      <c r="C115" s="18"/>
      <c r="D115" s="18"/>
      <c r="E115" s="26"/>
    </row>
    <row r="116" spans="2:19" x14ac:dyDescent="0.3">
      <c r="B116" s="149" t="s">
        <v>175</v>
      </c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</row>
    <row r="117" spans="2:19" ht="69" x14ac:dyDescent="0.3">
      <c r="B117" s="31" t="s">
        <v>0</v>
      </c>
      <c r="C117" s="31" t="s">
        <v>1</v>
      </c>
      <c r="D117" s="31" t="s">
        <v>44</v>
      </c>
      <c r="E117" s="31" t="s">
        <v>2</v>
      </c>
      <c r="F117" s="31" t="s">
        <v>4</v>
      </c>
      <c r="G117" s="31" t="s">
        <v>5</v>
      </c>
      <c r="H117" s="31" t="s">
        <v>4</v>
      </c>
      <c r="I117" s="31" t="s">
        <v>5</v>
      </c>
      <c r="J117" s="31" t="s">
        <v>4</v>
      </c>
      <c r="K117" s="31" t="s">
        <v>5</v>
      </c>
      <c r="L117" s="31" t="s">
        <v>4</v>
      </c>
      <c r="M117" s="31" t="s">
        <v>5</v>
      </c>
      <c r="N117" s="31" t="s">
        <v>4</v>
      </c>
      <c r="O117" s="31" t="s">
        <v>32</v>
      </c>
      <c r="P117" s="25" t="s">
        <v>34</v>
      </c>
      <c r="Q117" s="31" t="s">
        <v>36</v>
      </c>
      <c r="R117" s="6" t="s">
        <v>17</v>
      </c>
    </row>
    <row r="118" spans="2:19" ht="41.4" x14ac:dyDescent="0.3">
      <c r="B118" s="148">
        <v>9</v>
      </c>
      <c r="C118" s="31">
        <v>1</v>
      </c>
      <c r="D118" s="31">
        <v>100</v>
      </c>
      <c r="E118" s="31" t="s">
        <v>68</v>
      </c>
      <c r="F118" s="7">
        <v>145</v>
      </c>
      <c r="G118" s="8" t="s">
        <v>3</v>
      </c>
      <c r="H118" s="7">
        <v>130</v>
      </c>
      <c r="I118" s="8" t="s">
        <v>3</v>
      </c>
      <c r="J118" s="7">
        <v>120</v>
      </c>
      <c r="K118" s="8" t="s">
        <v>3</v>
      </c>
      <c r="L118" s="7">
        <v>85</v>
      </c>
      <c r="M118" s="8" t="s">
        <v>3</v>
      </c>
      <c r="N118" s="12">
        <v>135</v>
      </c>
      <c r="O118" s="8" t="s">
        <v>33</v>
      </c>
      <c r="P118" s="67"/>
      <c r="Q118" s="9">
        <f>N118-N118*P118</f>
        <v>135</v>
      </c>
      <c r="R118" s="10">
        <f>Q118*D118</f>
        <v>13500</v>
      </c>
    </row>
    <row r="119" spans="2:19" ht="45.75" customHeight="1" x14ac:dyDescent="0.3">
      <c r="B119" s="148"/>
      <c r="C119" s="31">
        <v>2</v>
      </c>
      <c r="D119" s="31" t="s">
        <v>45</v>
      </c>
      <c r="E119" s="31" t="s">
        <v>69</v>
      </c>
      <c r="F119" s="8" t="s">
        <v>3</v>
      </c>
      <c r="G119" s="11">
        <v>0.1</v>
      </c>
      <c r="H119" s="8" t="s">
        <v>3</v>
      </c>
      <c r="I119" s="11">
        <v>0.1</v>
      </c>
      <c r="J119" s="8" t="s">
        <v>3</v>
      </c>
      <c r="K119" s="11">
        <v>0.1</v>
      </c>
      <c r="L119" s="8" t="s">
        <v>3</v>
      </c>
      <c r="M119" s="11"/>
      <c r="N119" s="8" t="s">
        <v>3</v>
      </c>
      <c r="O119" s="131">
        <v>0.25</v>
      </c>
      <c r="P119" s="65"/>
      <c r="Q119" s="24" t="s">
        <v>3</v>
      </c>
      <c r="R119" s="10">
        <v>10000</v>
      </c>
      <c r="S119" s="5" t="str">
        <f t="shared" ref="S119:S121" si="1">IF(P119&gt;=O119,"CORRETO","% ABAIXO DO MINIMO")</f>
        <v>% ABAIXO DO MINIMO</v>
      </c>
    </row>
    <row r="120" spans="2:19" ht="41.4" x14ac:dyDescent="0.3">
      <c r="B120" s="148"/>
      <c r="C120" s="31">
        <v>3</v>
      </c>
      <c r="D120" s="31" t="s">
        <v>45</v>
      </c>
      <c r="E120" s="31" t="s">
        <v>70</v>
      </c>
      <c r="F120" s="8" t="s">
        <v>3</v>
      </c>
      <c r="G120" s="11">
        <v>0.15</v>
      </c>
      <c r="H120" s="8" t="s">
        <v>3</v>
      </c>
      <c r="I120" s="11">
        <v>0.1</v>
      </c>
      <c r="J120" s="8" t="s">
        <v>3</v>
      </c>
      <c r="K120" s="11">
        <v>0.1</v>
      </c>
      <c r="L120" s="8" t="s">
        <v>3</v>
      </c>
      <c r="M120" s="11"/>
      <c r="N120" s="8" t="s">
        <v>3</v>
      </c>
      <c r="O120" s="131">
        <v>0.25</v>
      </c>
      <c r="P120" s="65"/>
      <c r="Q120" s="24" t="s">
        <v>3</v>
      </c>
      <c r="R120" s="10">
        <v>10000</v>
      </c>
      <c r="S120" s="5" t="str">
        <f t="shared" si="1"/>
        <v>% ABAIXO DO MINIMO</v>
      </c>
    </row>
    <row r="121" spans="2:19" ht="41.4" x14ac:dyDescent="0.3">
      <c r="B121" s="148"/>
      <c r="C121" s="31">
        <v>4</v>
      </c>
      <c r="D121" s="31" t="s">
        <v>45</v>
      </c>
      <c r="E121" s="31" t="s">
        <v>71</v>
      </c>
      <c r="F121" s="8" t="s">
        <v>3</v>
      </c>
      <c r="G121" s="11">
        <v>0.3</v>
      </c>
      <c r="H121" s="8" t="s">
        <v>3</v>
      </c>
      <c r="I121" s="11">
        <v>0.04</v>
      </c>
      <c r="J121" s="8" t="s">
        <v>3</v>
      </c>
      <c r="K121" s="11">
        <v>0.05</v>
      </c>
      <c r="L121" s="8" t="s">
        <v>3</v>
      </c>
      <c r="M121" s="11"/>
      <c r="N121" s="8" t="s">
        <v>3</v>
      </c>
      <c r="O121" s="131">
        <v>0.03</v>
      </c>
      <c r="P121" s="65"/>
      <c r="Q121" s="24" t="s">
        <v>3</v>
      </c>
      <c r="R121" s="10">
        <v>10000</v>
      </c>
      <c r="S121" s="5" t="str">
        <f t="shared" si="1"/>
        <v>% ABAIXO DO MINIMO</v>
      </c>
    </row>
    <row r="122" spans="2:19" x14ac:dyDescent="0.3">
      <c r="B122" s="13"/>
      <c r="C122" s="153" t="s">
        <v>26</v>
      </c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5"/>
      <c r="P122" s="30"/>
      <c r="Q122" s="30"/>
      <c r="R122" s="10">
        <f>SUM(R118:R121)</f>
        <v>43500</v>
      </c>
    </row>
    <row r="123" spans="2:19" x14ac:dyDescent="0.3">
      <c r="B123" s="15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14"/>
    </row>
    <row r="124" spans="2:19" x14ac:dyDescent="0.3">
      <c r="C124" s="18"/>
      <c r="D124" s="18"/>
      <c r="E124" s="19" t="s">
        <v>37</v>
      </c>
      <c r="O124" s="21" t="s">
        <v>42</v>
      </c>
      <c r="P124" s="21" t="s">
        <v>43</v>
      </c>
    </row>
    <row r="125" spans="2:19" x14ac:dyDescent="0.3">
      <c r="B125" s="18"/>
      <c r="C125" s="18"/>
      <c r="D125" s="18"/>
      <c r="E125" s="19" t="s">
        <v>38</v>
      </c>
      <c r="O125" s="132">
        <f>SUM(P119+P120+P121)/3</f>
        <v>0</v>
      </c>
      <c r="P125" s="132">
        <f>P118</f>
        <v>0</v>
      </c>
    </row>
    <row r="126" spans="2:19" x14ac:dyDescent="0.3">
      <c r="B126" s="18"/>
      <c r="C126" s="18"/>
      <c r="D126" s="18"/>
      <c r="E126" s="19" t="s">
        <v>39</v>
      </c>
      <c r="O126" s="22" t="s">
        <v>41</v>
      </c>
      <c r="P126" s="23">
        <f>0.6*O125+0.4*P125</f>
        <v>0</v>
      </c>
    </row>
    <row r="127" spans="2:19" x14ac:dyDescent="0.3">
      <c r="B127" s="18"/>
      <c r="C127" s="18"/>
      <c r="D127" s="18"/>
      <c r="E127" s="19" t="s">
        <v>40</v>
      </c>
    </row>
    <row r="128" spans="2:19" x14ac:dyDescent="0.3">
      <c r="B128" s="18"/>
      <c r="C128" s="18"/>
      <c r="D128" s="18"/>
      <c r="E128" s="26"/>
    </row>
    <row r="129" spans="1:20" x14ac:dyDescent="0.3">
      <c r="B129" s="149" t="s">
        <v>176</v>
      </c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</row>
    <row r="130" spans="1:20" ht="40.799999999999997" x14ac:dyDescent="0.3">
      <c r="B130" s="27" t="s">
        <v>0</v>
      </c>
      <c r="C130" s="27" t="s">
        <v>1</v>
      </c>
      <c r="D130" s="31" t="s">
        <v>44</v>
      </c>
      <c r="E130" s="27" t="s">
        <v>2</v>
      </c>
      <c r="F130" s="27" t="s">
        <v>4</v>
      </c>
      <c r="G130" s="27" t="s">
        <v>5</v>
      </c>
      <c r="H130" s="27" t="s">
        <v>4</v>
      </c>
      <c r="I130" s="27" t="s">
        <v>5</v>
      </c>
      <c r="J130" s="27"/>
      <c r="K130" s="27"/>
      <c r="L130" s="27"/>
      <c r="M130" s="27"/>
      <c r="N130" s="27" t="s">
        <v>4</v>
      </c>
      <c r="O130" s="27" t="s">
        <v>32</v>
      </c>
      <c r="P130" s="28" t="s">
        <v>34</v>
      </c>
      <c r="Q130" s="27" t="s">
        <v>36</v>
      </c>
      <c r="R130" s="29" t="s">
        <v>17</v>
      </c>
    </row>
    <row r="131" spans="1:20" ht="41.4" x14ac:dyDescent="0.3">
      <c r="B131" s="148">
        <v>10</v>
      </c>
      <c r="C131" s="31">
        <v>1</v>
      </c>
      <c r="D131" s="31">
        <v>100</v>
      </c>
      <c r="E131" s="31" t="s">
        <v>72</v>
      </c>
      <c r="F131" s="7">
        <v>70</v>
      </c>
      <c r="G131" s="8" t="s">
        <v>3</v>
      </c>
      <c r="H131" s="7">
        <v>60</v>
      </c>
      <c r="I131" s="8" t="s">
        <v>3</v>
      </c>
      <c r="J131" s="7"/>
      <c r="K131" s="8"/>
      <c r="L131" s="8"/>
      <c r="M131" s="8"/>
      <c r="N131" s="12">
        <v>100</v>
      </c>
      <c r="O131" s="8" t="s">
        <v>33</v>
      </c>
      <c r="P131" s="67"/>
      <c r="Q131" s="9">
        <f>N131-N131*P131</f>
        <v>100</v>
      </c>
      <c r="R131" s="10">
        <f>Q131*D131</f>
        <v>10000</v>
      </c>
    </row>
    <row r="132" spans="1:20" ht="41.4" x14ac:dyDescent="0.3">
      <c r="B132" s="148"/>
      <c r="C132" s="31">
        <v>2</v>
      </c>
      <c r="D132" s="31" t="s">
        <v>45</v>
      </c>
      <c r="E132" s="31" t="s">
        <v>73</v>
      </c>
      <c r="F132" s="8" t="s">
        <v>3</v>
      </c>
      <c r="G132" s="11">
        <v>0.1</v>
      </c>
      <c r="H132" s="8" t="s">
        <v>3</v>
      </c>
      <c r="I132" s="11">
        <v>0.1</v>
      </c>
      <c r="J132" s="8"/>
      <c r="K132" s="11"/>
      <c r="L132" s="11"/>
      <c r="M132" s="11"/>
      <c r="N132" s="8" t="s">
        <v>3</v>
      </c>
      <c r="O132" s="131">
        <v>0.25</v>
      </c>
      <c r="P132" s="65"/>
      <c r="Q132" s="24" t="s">
        <v>3</v>
      </c>
      <c r="R132" s="10">
        <v>10000</v>
      </c>
      <c r="S132" s="5" t="str">
        <f t="shared" ref="S132:S134" si="2">IF(P132&gt;=O132,"CORRETO","% ABAIXO DO MINIMO")</f>
        <v>% ABAIXO DO MINIMO</v>
      </c>
    </row>
    <row r="133" spans="1:20" s="37" customFormat="1" ht="41.4" x14ac:dyDescent="0.3">
      <c r="A133" s="5"/>
      <c r="B133" s="148"/>
      <c r="C133" s="31">
        <v>3</v>
      </c>
      <c r="D133" s="31" t="s">
        <v>45</v>
      </c>
      <c r="E133" s="31" t="s">
        <v>74</v>
      </c>
      <c r="F133" s="8" t="s">
        <v>3</v>
      </c>
      <c r="G133" s="11">
        <v>0.1</v>
      </c>
      <c r="H133" s="8" t="s">
        <v>3</v>
      </c>
      <c r="I133" s="11">
        <v>0.1</v>
      </c>
      <c r="J133" s="8"/>
      <c r="K133" s="11"/>
      <c r="L133" s="11"/>
      <c r="M133" s="11"/>
      <c r="N133" s="8" t="s">
        <v>3</v>
      </c>
      <c r="O133" s="131">
        <v>0.25</v>
      </c>
      <c r="P133" s="65"/>
      <c r="Q133" s="24" t="s">
        <v>3</v>
      </c>
      <c r="R133" s="10">
        <v>10000</v>
      </c>
      <c r="S133" s="5" t="str">
        <f t="shared" si="2"/>
        <v>% ABAIXO DO MINIMO</v>
      </c>
      <c r="T133" s="5"/>
    </row>
    <row r="134" spans="1:20" s="37" customFormat="1" ht="41.4" x14ac:dyDescent="0.3">
      <c r="A134" s="5"/>
      <c r="B134" s="148"/>
      <c r="C134" s="31">
        <v>4</v>
      </c>
      <c r="D134" s="31" t="s">
        <v>45</v>
      </c>
      <c r="E134" s="31" t="s">
        <v>75</v>
      </c>
      <c r="F134" s="8" t="s">
        <v>3</v>
      </c>
      <c r="G134" s="11">
        <v>0.04</v>
      </c>
      <c r="H134" s="8" t="s">
        <v>3</v>
      </c>
      <c r="I134" s="11">
        <v>0.05</v>
      </c>
      <c r="J134" s="8"/>
      <c r="K134" s="11"/>
      <c r="L134" s="11"/>
      <c r="M134" s="11"/>
      <c r="N134" s="8" t="s">
        <v>3</v>
      </c>
      <c r="O134" s="131">
        <v>0.03</v>
      </c>
      <c r="P134" s="65"/>
      <c r="Q134" s="24" t="s">
        <v>3</v>
      </c>
      <c r="R134" s="10">
        <v>10000</v>
      </c>
      <c r="S134" s="5" t="str">
        <f t="shared" si="2"/>
        <v>% ABAIXO DO MINIMO</v>
      </c>
      <c r="T134" s="5"/>
    </row>
    <row r="135" spans="1:20" s="37" customFormat="1" x14ac:dyDescent="0.3">
      <c r="A135" s="5"/>
      <c r="B135" s="13"/>
      <c r="C135" s="153" t="s">
        <v>27</v>
      </c>
      <c r="D135" s="154"/>
      <c r="E135" s="154"/>
      <c r="F135" s="154"/>
      <c r="G135" s="154"/>
      <c r="H135" s="154"/>
      <c r="I135" s="154"/>
      <c r="J135" s="154"/>
      <c r="K135" s="154"/>
      <c r="L135" s="154"/>
      <c r="M135" s="154"/>
      <c r="N135" s="154"/>
      <c r="O135" s="155"/>
      <c r="P135" s="30"/>
      <c r="Q135" s="30"/>
      <c r="R135" s="10">
        <f>SUM(R131:R134)</f>
        <v>40000</v>
      </c>
      <c r="S135" s="5"/>
      <c r="T135" s="5"/>
    </row>
    <row r="136" spans="1:20" s="37" customFormat="1" x14ac:dyDescent="0.3">
      <c r="A136" s="5"/>
      <c r="B136" s="15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14"/>
      <c r="S136" s="5"/>
      <c r="T136" s="5"/>
    </row>
    <row r="137" spans="1:20" s="37" customFormat="1" x14ac:dyDescent="0.3">
      <c r="A137" s="5"/>
      <c r="B137" s="5"/>
      <c r="C137" s="18"/>
      <c r="D137" s="18"/>
      <c r="E137" s="19" t="s">
        <v>37</v>
      </c>
      <c r="F137" s="5"/>
      <c r="G137" s="5"/>
      <c r="H137" s="5"/>
      <c r="I137" s="5"/>
      <c r="J137" s="5"/>
      <c r="K137" s="5"/>
      <c r="L137" s="5"/>
      <c r="M137" s="5"/>
      <c r="N137" s="5"/>
      <c r="O137" s="21" t="s">
        <v>42</v>
      </c>
      <c r="P137" s="21" t="s">
        <v>43</v>
      </c>
      <c r="Q137" s="5"/>
      <c r="R137" s="5"/>
      <c r="S137" s="5"/>
      <c r="T137" s="5"/>
    </row>
    <row r="138" spans="1:20" s="37" customFormat="1" x14ac:dyDescent="0.3">
      <c r="A138" s="5"/>
      <c r="B138" s="18"/>
      <c r="C138" s="18"/>
      <c r="D138" s="18"/>
      <c r="E138" s="19" t="s">
        <v>38</v>
      </c>
      <c r="F138" s="5"/>
      <c r="G138" s="5"/>
      <c r="H138" s="5"/>
      <c r="I138" s="5"/>
      <c r="J138" s="5"/>
      <c r="K138" s="5"/>
      <c r="L138" s="5"/>
      <c r="M138" s="5"/>
      <c r="N138" s="5"/>
      <c r="O138" s="132">
        <f>SUM(P132+P133+P134)/3</f>
        <v>0</v>
      </c>
      <c r="P138" s="132">
        <f>P131</f>
        <v>0</v>
      </c>
      <c r="Q138" s="5"/>
      <c r="R138" s="5"/>
      <c r="S138" s="5"/>
      <c r="T138" s="5"/>
    </row>
    <row r="139" spans="1:20" s="37" customFormat="1" x14ac:dyDescent="0.3">
      <c r="A139" s="5"/>
      <c r="B139" s="18"/>
      <c r="C139" s="18"/>
      <c r="D139" s="18"/>
      <c r="E139" s="19" t="s">
        <v>39</v>
      </c>
      <c r="F139" s="5"/>
      <c r="G139" s="5"/>
      <c r="H139" s="5"/>
      <c r="I139" s="5"/>
      <c r="J139" s="5"/>
      <c r="K139" s="5"/>
      <c r="L139" s="5"/>
      <c r="M139" s="5"/>
      <c r="N139" s="5"/>
      <c r="O139" s="22" t="s">
        <v>41</v>
      </c>
      <c r="P139" s="23">
        <f>0.6*O138+0.4*P138</f>
        <v>0</v>
      </c>
      <c r="Q139" s="5"/>
      <c r="R139" s="5"/>
      <c r="S139" s="5"/>
      <c r="T139" s="5"/>
    </row>
    <row r="140" spans="1:20" s="37" customFormat="1" x14ac:dyDescent="0.3">
      <c r="A140" s="5"/>
      <c r="B140" s="18"/>
      <c r="C140" s="18"/>
      <c r="D140" s="18"/>
      <c r="E140" s="19" t="s">
        <v>40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s="37" customFormat="1" x14ac:dyDescent="0.3">
      <c r="A141" s="5"/>
      <c r="B141" s="18"/>
      <c r="C141" s="18"/>
      <c r="D141" s="18"/>
      <c r="E141" s="26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x14ac:dyDescent="0.3">
      <c r="B142" s="149" t="s">
        <v>177</v>
      </c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</row>
    <row r="143" spans="1:20" ht="69" x14ac:dyDescent="0.3">
      <c r="B143" s="31" t="s">
        <v>0</v>
      </c>
      <c r="C143" s="31" t="s">
        <v>1</v>
      </c>
      <c r="D143" s="31" t="s">
        <v>44</v>
      </c>
      <c r="E143" s="31" t="s">
        <v>2</v>
      </c>
      <c r="F143" s="31" t="s">
        <v>4</v>
      </c>
      <c r="G143" s="31" t="s">
        <v>5</v>
      </c>
      <c r="H143" s="31" t="s">
        <v>4</v>
      </c>
      <c r="I143" s="31" t="s">
        <v>5</v>
      </c>
      <c r="J143" s="31"/>
      <c r="K143" s="31"/>
      <c r="L143" s="31"/>
      <c r="M143" s="31"/>
      <c r="N143" s="31" t="s">
        <v>4</v>
      </c>
      <c r="O143" s="31" t="s">
        <v>32</v>
      </c>
      <c r="P143" s="25" t="s">
        <v>34</v>
      </c>
      <c r="Q143" s="31" t="s">
        <v>36</v>
      </c>
      <c r="R143" s="6" t="s">
        <v>17</v>
      </c>
    </row>
    <row r="144" spans="1:20" ht="26.25" customHeight="1" x14ac:dyDescent="0.3">
      <c r="A144" s="37"/>
      <c r="B144" s="156">
        <v>11</v>
      </c>
      <c r="C144" s="32">
        <v>1</v>
      </c>
      <c r="D144" s="32">
        <v>100</v>
      </c>
      <c r="E144" s="32" t="s">
        <v>62</v>
      </c>
      <c r="F144" s="33">
        <v>95</v>
      </c>
      <c r="G144" s="34" t="s">
        <v>3</v>
      </c>
      <c r="H144" s="33">
        <v>90</v>
      </c>
      <c r="I144" s="34" t="s">
        <v>3</v>
      </c>
      <c r="J144" s="33"/>
      <c r="K144" s="34"/>
      <c r="L144" s="34"/>
      <c r="M144" s="34"/>
      <c r="N144" s="12">
        <v>130</v>
      </c>
      <c r="O144" s="34" t="s">
        <v>33</v>
      </c>
      <c r="P144" s="67"/>
      <c r="Q144" s="35">
        <f>N144-N144*P144</f>
        <v>130</v>
      </c>
      <c r="R144" s="36">
        <f>Q144*D144</f>
        <v>13000</v>
      </c>
      <c r="S144" s="37"/>
      <c r="T144" s="37"/>
    </row>
    <row r="145" spans="1:20" ht="41.4" x14ac:dyDescent="0.3">
      <c r="A145" s="37"/>
      <c r="B145" s="156"/>
      <c r="C145" s="32">
        <v>2</v>
      </c>
      <c r="D145" s="32" t="s">
        <v>45</v>
      </c>
      <c r="E145" s="32" t="s">
        <v>63</v>
      </c>
      <c r="F145" s="34" t="s">
        <v>3</v>
      </c>
      <c r="G145" s="38">
        <v>0.1</v>
      </c>
      <c r="H145" s="34" t="s">
        <v>3</v>
      </c>
      <c r="I145" s="38">
        <v>0.1</v>
      </c>
      <c r="J145" s="34"/>
      <c r="K145" s="38"/>
      <c r="L145" s="38"/>
      <c r="M145" s="38"/>
      <c r="N145" s="34" t="s">
        <v>3</v>
      </c>
      <c r="O145" s="131">
        <v>0.25</v>
      </c>
      <c r="P145" s="65"/>
      <c r="Q145" s="38" t="s">
        <v>3</v>
      </c>
      <c r="R145" s="36">
        <v>10000</v>
      </c>
      <c r="S145" s="37" t="str">
        <f t="shared" ref="S145:S147" si="3">IF(P145&gt;=O145,"CORRETO","% ABAIXO DO MINIMO")</f>
        <v>% ABAIXO DO MINIMO</v>
      </c>
      <c r="T145" s="37"/>
    </row>
    <row r="146" spans="1:20" ht="41.4" x14ac:dyDescent="0.3">
      <c r="A146" s="37"/>
      <c r="B146" s="156"/>
      <c r="C146" s="32">
        <v>3</v>
      </c>
      <c r="D146" s="32" t="s">
        <v>45</v>
      </c>
      <c r="E146" s="32" t="s">
        <v>66</v>
      </c>
      <c r="F146" s="34" t="s">
        <v>3</v>
      </c>
      <c r="G146" s="38">
        <v>0.1</v>
      </c>
      <c r="H146" s="34" t="s">
        <v>3</v>
      </c>
      <c r="I146" s="38">
        <v>0.1</v>
      </c>
      <c r="J146" s="34"/>
      <c r="K146" s="38"/>
      <c r="L146" s="38"/>
      <c r="M146" s="38"/>
      <c r="N146" s="34" t="s">
        <v>3</v>
      </c>
      <c r="O146" s="131">
        <v>0.25</v>
      </c>
      <c r="P146" s="65"/>
      <c r="Q146" s="38" t="s">
        <v>3</v>
      </c>
      <c r="R146" s="36">
        <v>10000</v>
      </c>
      <c r="S146" s="37" t="str">
        <f t="shared" si="3"/>
        <v>% ABAIXO DO MINIMO</v>
      </c>
      <c r="T146" s="37"/>
    </row>
    <row r="147" spans="1:20" ht="41.4" x14ac:dyDescent="0.3">
      <c r="A147" s="37"/>
      <c r="B147" s="156"/>
      <c r="C147" s="32">
        <v>4</v>
      </c>
      <c r="D147" s="32" t="s">
        <v>45</v>
      </c>
      <c r="E147" s="32" t="s">
        <v>67</v>
      </c>
      <c r="F147" s="34" t="s">
        <v>3</v>
      </c>
      <c r="G147" s="38">
        <v>0.04</v>
      </c>
      <c r="H147" s="34" t="s">
        <v>3</v>
      </c>
      <c r="I147" s="38">
        <v>0.05</v>
      </c>
      <c r="J147" s="34"/>
      <c r="K147" s="38"/>
      <c r="L147" s="38"/>
      <c r="M147" s="38"/>
      <c r="N147" s="34" t="s">
        <v>3</v>
      </c>
      <c r="O147" s="131">
        <v>0.03</v>
      </c>
      <c r="P147" s="65"/>
      <c r="Q147" s="38" t="s">
        <v>3</v>
      </c>
      <c r="R147" s="36">
        <v>12000</v>
      </c>
      <c r="S147" s="37" t="str">
        <f t="shared" si="3"/>
        <v>% ABAIXO DO MINIMO</v>
      </c>
      <c r="T147" s="37"/>
    </row>
    <row r="148" spans="1:20" x14ac:dyDescent="0.3">
      <c r="A148" s="37"/>
      <c r="B148" s="39"/>
      <c r="C148" s="157" t="s">
        <v>28</v>
      </c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9"/>
      <c r="P148" s="40"/>
      <c r="Q148" s="40"/>
      <c r="R148" s="36">
        <f>SUM(R144:R147)</f>
        <v>45000</v>
      </c>
      <c r="S148" s="37"/>
      <c r="T148" s="37"/>
    </row>
    <row r="149" spans="1:20" x14ac:dyDescent="0.3">
      <c r="A149" s="37"/>
      <c r="B149" s="41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3"/>
      <c r="S149" s="37"/>
      <c r="T149" s="37"/>
    </row>
    <row r="150" spans="1:20" x14ac:dyDescent="0.3">
      <c r="A150" s="37"/>
      <c r="B150" s="37"/>
      <c r="C150" s="44"/>
      <c r="D150" s="44"/>
      <c r="E150" s="45" t="s">
        <v>37</v>
      </c>
      <c r="F150" s="37"/>
      <c r="G150" s="37"/>
      <c r="H150" s="37"/>
      <c r="I150" s="37"/>
      <c r="J150" s="37"/>
      <c r="K150" s="37"/>
      <c r="L150" s="37"/>
      <c r="M150" s="37"/>
      <c r="N150" s="37"/>
      <c r="O150" s="46" t="s">
        <v>42</v>
      </c>
      <c r="P150" s="46" t="s">
        <v>43</v>
      </c>
      <c r="Q150" s="37"/>
      <c r="R150" s="37"/>
      <c r="S150" s="37"/>
      <c r="T150" s="37"/>
    </row>
    <row r="151" spans="1:20" x14ac:dyDescent="0.3">
      <c r="A151" s="37"/>
      <c r="B151" s="44"/>
      <c r="C151" s="44"/>
      <c r="D151" s="44"/>
      <c r="E151" s="45" t="s">
        <v>38</v>
      </c>
      <c r="F151" s="37"/>
      <c r="G151" s="37"/>
      <c r="H151" s="37"/>
      <c r="I151" s="37"/>
      <c r="J151" s="37"/>
      <c r="K151" s="37"/>
      <c r="L151" s="37"/>
      <c r="M151" s="37"/>
      <c r="N151" s="37"/>
      <c r="O151" s="134">
        <f>SUM(P145+P146+P147)/3</f>
        <v>0</v>
      </c>
      <c r="P151" s="134">
        <f>P144</f>
        <v>0</v>
      </c>
      <c r="Q151" s="37"/>
      <c r="R151" s="37"/>
      <c r="S151" s="37"/>
      <c r="T151" s="37"/>
    </row>
    <row r="152" spans="1:20" x14ac:dyDescent="0.3">
      <c r="B152" s="18"/>
      <c r="C152" s="18"/>
      <c r="D152" s="18"/>
      <c r="E152" s="19" t="s">
        <v>39</v>
      </c>
      <c r="O152" s="22" t="s">
        <v>41</v>
      </c>
      <c r="P152" s="23">
        <f>0.6*O151+0.4*P151</f>
        <v>0</v>
      </c>
    </row>
    <row r="153" spans="1:20" x14ac:dyDescent="0.3">
      <c r="B153" s="18"/>
      <c r="C153" s="18"/>
      <c r="D153" s="18"/>
      <c r="E153" s="19" t="s">
        <v>40</v>
      </c>
    </row>
    <row r="155" spans="1:20" x14ac:dyDescent="0.3">
      <c r="B155" s="149" t="s">
        <v>178</v>
      </c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</row>
    <row r="156" spans="1:20" ht="69" x14ac:dyDescent="0.3">
      <c r="B156" s="31" t="s">
        <v>0</v>
      </c>
      <c r="C156" s="31" t="s">
        <v>1</v>
      </c>
      <c r="D156" s="31" t="s">
        <v>44</v>
      </c>
      <c r="E156" s="31" t="s">
        <v>2</v>
      </c>
      <c r="F156" s="31" t="s">
        <v>4</v>
      </c>
      <c r="G156" s="31" t="s">
        <v>5</v>
      </c>
      <c r="H156" s="31" t="s">
        <v>4</v>
      </c>
      <c r="I156" s="31" t="s">
        <v>5</v>
      </c>
      <c r="J156" s="31"/>
      <c r="K156" s="31"/>
      <c r="L156" s="31"/>
      <c r="M156" s="31"/>
      <c r="N156" s="31" t="s">
        <v>4</v>
      </c>
      <c r="O156" s="31" t="s">
        <v>32</v>
      </c>
      <c r="P156" s="25" t="s">
        <v>34</v>
      </c>
      <c r="Q156" s="31" t="s">
        <v>36</v>
      </c>
      <c r="R156" s="6" t="s">
        <v>17</v>
      </c>
    </row>
    <row r="157" spans="1:20" ht="30" customHeight="1" x14ac:dyDescent="0.3">
      <c r="B157" s="148">
        <v>12</v>
      </c>
      <c r="C157" s="31">
        <v>1</v>
      </c>
      <c r="D157" s="31">
        <v>100</v>
      </c>
      <c r="E157" s="31" t="s">
        <v>64</v>
      </c>
      <c r="F157" s="7">
        <v>120</v>
      </c>
      <c r="G157" s="8" t="s">
        <v>3</v>
      </c>
      <c r="H157" s="7">
        <v>100</v>
      </c>
      <c r="I157" s="8" t="s">
        <v>3</v>
      </c>
      <c r="J157" s="7"/>
      <c r="K157" s="8"/>
      <c r="L157" s="8"/>
      <c r="M157" s="8"/>
      <c r="N157" s="12">
        <v>130</v>
      </c>
      <c r="O157" s="8" t="s">
        <v>33</v>
      </c>
      <c r="P157" s="67"/>
      <c r="Q157" s="9">
        <f>N157-N157*P157</f>
        <v>130</v>
      </c>
      <c r="R157" s="10">
        <f>Q157*D157</f>
        <v>13000</v>
      </c>
    </row>
    <row r="158" spans="1:20" ht="26.25" customHeight="1" x14ac:dyDescent="0.3">
      <c r="B158" s="148"/>
      <c r="C158" s="31">
        <v>2</v>
      </c>
      <c r="D158" s="31" t="s">
        <v>45</v>
      </c>
      <c r="E158" s="31" t="s">
        <v>59</v>
      </c>
      <c r="F158" s="8" t="s">
        <v>3</v>
      </c>
      <c r="G158" s="11">
        <v>0.1</v>
      </c>
      <c r="H158" s="8" t="s">
        <v>3</v>
      </c>
      <c r="I158" s="11">
        <v>0.1</v>
      </c>
      <c r="J158" s="8"/>
      <c r="K158" s="11"/>
      <c r="L158" s="11"/>
      <c r="M158" s="11"/>
      <c r="N158" s="8" t="s">
        <v>3</v>
      </c>
      <c r="O158" s="131">
        <v>0.25</v>
      </c>
      <c r="P158" s="65"/>
      <c r="Q158" s="24" t="s">
        <v>3</v>
      </c>
      <c r="R158" s="10">
        <v>8000</v>
      </c>
      <c r="S158" s="5" t="str">
        <f>IF(P158&gt;=O158,"CORRETO","% ABAIXO DO MINIMO")</f>
        <v>% ABAIXO DO MINIMO</v>
      </c>
    </row>
    <row r="159" spans="1:20" ht="41.4" x14ac:dyDescent="0.3">
      <c r="B159" s="148"/>
      <c r="C159" s="31">
        <v>3</v>
      </c>
      <c r="D159" s="31" t="s">
        <v>45</v>
      </c>
      <c r="E159" s="31" t="s">
        <v>60</v>
      </c>
      <c r="F159" s="8" t="s">
        <v>3</v>
      </c>
      <c r="G159" s="11">
        <v>0.1</v>
      </c>
      <c r="H159" s="8" t="s">
        <v>3</v>
      </c>
      <c r="I159" s="11">
        <v>0.1</v>
      </c>
      <c r="J159" s="8"/>
      <c r="K159" s="11"/>
      <c r="L159" s="11"/>
      <c r="M159" s="11"/>
      <c r="N159" s="8" t="s">
        <v>3</v>
      </c>
      <c r="O159" s="131">
        <v>0.25</v>
      </c>
      <c r="P159" s="65"/>
      <c r="Q159" s="24" t="s">
        <v>3</v>
      </c>
      <c r="R159" s="10">
        <v>8000</v>
      </c>
      <c r="S159" s="5" t="str">
        <f>IF(P159&gt;=O159,"CORRETO","% ABAIXO DO MINIMO")</f>
        <v>% ABAIXO DO MINIMO</v>
      </c>
    </row>
    <row r="160" spans="1:20" ht="41.4" x14ac:dyDescent="0.3">
      <c r="B160" s="148"/>
      <c r="C160" s="31">
        <v>4</v>
      </c>
      <c r="D160" s="31" t="s">
        <v>45</v>
      </c>
      <c r="E160" s="31" t="s">
        <v>61</v>
      </c>
      <c r="F160" s="8" t="s">
        <v>3</v>
      </c>
      <c r="G160" s="11">
        <v>0.03</v>
      </c>
      <c r="H160" s="8" t="s">
        <v>3</v>
      </c>
      <c r="I160" s="11">
        <v>0.05</v>
      </c>
      <c r="J160" s="8"/>
      <c r="K160" s="11"/>
      <c r="L160" s="11"/>
      <c r="M160" s="11"/>
      <c r="N160" s="8" t="s">
        <v>3</v>
      </c>
      <c r="O160" s="131">
        <v>0.03</v>
      </c>
      <c r="P160" s="65"/>
      <c r="Q160" s="24" t="s">
        <v>3</v>
      </c>
      <c r="R160" s="10">
        <v>8000</v>
      </c>
      <c r="S160" s="5" t="str">
        <f>IF(P160&gt;=O160,"CORRETO","% ABAIXO DO MINIMO")</f>
        <v>% ABAIXO DO MINIMO</v>
      </c>
    </row>
    <row r="161" spans="1:20" x14ac:dyDescent="0.3">
      <c r="B161" s="13"/>
      <c r="C161" s="153" t="s">
        <v>29</v>
      </c>
      <c r="D161" s="154"/>
      <c r="E161" s="154"/>
      <c r="F161" s="154"/>
      <c r="G161" s="154"/>
      <c r="H161" s="154"/>
      <c r="I161" s="154"/>
      <c r="J161" s="154"/>
      <c r="K161" s="154"/>
      <c r="L161" s="154"/>
      <c r="M161" s="154"/>
      <c r="N161" s="154"/>
      <c r="O161" s="155"/>
      <c r="P161" s="30"/>
      <c r="Q161" s="30"/>
      <c r="R161" s="10">
        <f>SUM(R157:R160)</f>
        <v>37000</v>
      </c>
    </row>
    <row r="162" spans="1:20" x14ac:dyDescent="0.3">
      <c r="B162" s="15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14"/>
    </row>
    <row r="163" spans="1:20" x14ac:dyDescent="0.3">
      <c r="C163" s="18"/>
      <c r="D163" s="18"/>
      <c r="E163" s="19" t="s">
        <v>37</v>
      </c>
      <c r="O163" s="21" t="s">
        <v>42</v>
      </c>
      <c r="P163" s="21" t="s">
        <v>43</v>
      </c>
    </row>
    <row r="164" spans="1:20" x14ac:dyDescent="0.3">
      <c r="B164" s="18"/>
      <c r="C164" s="18"/>
      <c r="D164" s="18"/>
      <c r="E164" s="19" t="s">
        <v>38</v>
      </c>
      <c r="O164" s="132">
        <f>SUM(P158+P159+P160)/3</f>
        <v>0</v>
      </c>
      <c r="P164" s="132">
        <f>P157</f>
        <v>0</v>
      </c>
    </row>
    <row r="165" spans="1:20" x14ac:dyDescent="0.3">
      <c r="B165" s="18"/>
      <c r="C165" s="18"/>
      <c r="D165" s="18"/>
      <c r="E165" s="19" t="s">
        <v>39</v>
      </c>
      <c r="O165" s="22" t="s">
        <v>41</v>
      </c>
      <c r="P165" s="23">
        <f>0.6*O164+0.4*P164</f>
        <v>0</v>
      </c>
    </row>
    <row r="166" spans="1:20" x14ac:dyDescent="0.3">
      <c r="B166" s="18"/>
      <c r="C166" s="18"/>
      <c r="D166" s="18"/>
      <c r="E166" s="19" t="s">
        <v>40</v>
      </c>
    </row>
    <row r="167" spans="1:20" x14ac:dyDescent="0.3">
      <c r="B167" s="18"/>
      <c r="C167" s="18"/>
      <c r="D167" s="18"/>
      <c r="E167" s="26"/>
    </row>
    <row r="168" spans="1:20" x14ac:dyDescent="0.3">
      <c r="B168" s="149" t="s">
        <v>179</v>
      </c>
      <c r="C168" s="149"/>
      <c r="D168" s="149"/>
      <c r="E168" s="149"/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</row>
    <row r="169" spans="1:20" ht="69" x14ac:dyDescent="0.3">
      <c r="B169" s="31" t="s">
        <v>0</v>
      </c>
      <c r="C169" s="31" t="s">
        <v>1</v>
      </c>
      <c r="D169" s="31" t="s">
        <v>44</v>
      </c>
      <c r="E169" s="31" t="s">
        <v>2</v>
      </c>
      <c r="F169" s="31" t="s">
        <v>4</v>
      </c>
      <c r="G169" s="31" t="s">
        <v>5</v>
      </c>
      <c r="H169" s="31" t="s">
        <v>4</v>
      </c>
      <c r="I169" s="31" t="s">
        <v>5</v>
      </c>
      <c r="J169" s="31"/>
      <c r="K169" s="31"/>
      <c r="L169" s="31"/>
      <c r="M169" s="31"/>
      <c r="N169" s="31" t="s">
        <v>4</v>
      </c>
      <c r="O169" s="31" t="s">
        <v>32</v>
      </c>
      <c r="P169" s="25" t="s">
        <v>34</v>
      </c>
      <c r="Q169" s="31" t="s">
        <v>36</v>
      </c>
      <c r="R169" s="6" t="s">
        <v>17</v>
      </c>
    </row>
    <row r="170" spans="1:20" s="47" customFormat="1" ht="29.25" customHeight="1" x14ac:dyDescent="0.3">
      <c r="A170" s="5"/>
      <c r="B170" s="148">
        <v>13</v>
      </c>
      <c r="C170" s="31">
        <v>1</v>
      </c>
      <c r="D170" s="31">
        <v>100</v>
      </c>
      <c r="E170" s="31" t="s">
        <v>64</v>
      </c>
      <c r="F170" s="7">
        <v>120</v>
      </c>
      <c r="G170" s="8" t="s">
        <v>3</v>
      </c>
      <c r="H170" s="7">
        <v>100</v>
      </c>
      <c r="I170" s="8" t="s">
        <v>3</v>
      </c>
      <c r="J170" s="7"/>
      <c r="K170" s="8"/>
      <c r="L170" s="8"/>
      <c r="M170" s="8"/>
      <c r="N170" s="12">
        <v>135</v>
      </c>
      <c r="O170" s="8" t="s">
        <v>33</v>
      </c>
      <c r="P170" s="67"/>
      <c r="Q170" s="9">
        <f>N170-N170*P170</f>
        <v>135</v>
      </c>
      <c r="R170" s="10">
        <f>Q170*D170</f>
        <v>13500</v>
      </c>
      <c r="S170" s="5"/>
      <c r="T170" s="5"/>
    </row>
    <row r="171" spans="1:20" s="47" customFormat="1" ht="41.4" x14ac:dyDescent="0.3">
      <c r="A171" s="5"/>
      <c r="B171" s="148"/>
      <c r="C171" s="31">
        <v>2</v>
      </c>
      <c r="D171" s="31" t="s">
        <v>45</v>
      </c>
      <c r="E171" s="31" t="s">
        <v>59</v>
      </c>
      <c r="F171" s="8" t="s">
        <v>3</v>
      </c>
      <c r="G171" s="11">
        <v>0.1</v>
      </c>
      <c r="H171" s="8" t="s">
        <v>3</v>
      </c>
      <c r="I171" s="11">
        <v>0.1</v>
      </c>
      <c r="J171" s="8"/>
      <c r="K171" s="11"/>
      <c r="L171" s="11"/>
      <c r="M171" s="11"/>
      <c r="N171" s="8" t="s">
        <v>3</v>
      </c>
      <c r="O171" s="131">
        <v>0.25</v>
      </c>
      <c r="P171" s="65"/>
      <c r="Q171" s="24" t="s">
        <v>3</v>
      </c>
      <c r="R171" s="10">
        <v>10000</v>
      </c>
      <c r="S171" s="5" t="str">
        <f>IF(P171&gt;=O171,"CORRETO","% ABAIXO DO MINIMO")</f>
        <v>% ABAIXO DO MINIMO</v>
      </c>
      <c r="T171" s="5"/>
    </row>
    <row r="172" spans="1:20" s="47" customFormat="1" ht="41.4" x14ac:dyDescent="0.3">
      <c r="A172" s="5"/>
      <c r="B172" s="148"/>
      <c r="C172" s="31">
        <v>3</v>
      </c>
      <c r="D172" s="31" t="s">
        <v>45</v>
      </c>
      <c r="E172" s="31" t="s">
        <v>60</v>
      </c>
      <c r="F172" s="8" t="s">
        <v>3</v>
      </c>
      <c r="G172" s="11">
        <v>0.1</v>
      </c>
      <c r="H172" s="8" t="s">
        <v>3</v>
      </c>
      <c r="I172" s="11">
        <v>0.1</v>
      </c>
      <c r="J172" s="8"/>
      <c r="K172" s="11"/>
      <c r="L172" s="11"/>
      <c r="M172" s="11"/>
      <c r="N172" s="8" t="s">
        <v>3</v>
      </c>
      <c r="O172" s="131">
        <v>0.25</v>
      </c>
      <c r="P172" s="65"/>
      <c r="Q172" s="24" t="s">
        <v>3</v>
      </c>
      <c r="R172" s="10">
        <v>10000</v>
      </c>
      <c r="S172" s="5" t="str">
        <f>IF(P172&gt;=O172,"CORRETO","% ABAIXO DO MINIMO")</f>
        <v>% ABAIXO DO MINIMO</v>
      </c>
      <c r="T172" s="5"/>
    </row>
    <row r="173" spans="1:20" s="47" customFormat="1" ht="41.4" x14ac:dyDescent="0.3">
      <c r="A173" s="5"/>
      <c r="B173" s="148"/>
      <c r="C173" s="31">
        <v>4</v>
      </c>
      <c r="D173" s="31" t="s">
        <v>45</v>
      </c>
      <c r="E173" s="31" t="s">
        <v>61</v>
      </c>
      <c r="F173" s="8" t="s">
        <v>3</v>
      </c>
      <c r="G173" s="11">
        <v>0.03</v>
      </c>
      <c r="H173" s="8" t="s">
        <v>3</v>
      </c>
      <c r="I173" s="11">
        <v>0.05</v>
      </c>
      <c r="J173" s="8"/>
      <c r="K173" s="11"/>
      <c r="L173" s="11"/>
      <c r="M173" s="11"/>
      <c r="N173" s="8" t="s">
        <v>3</v>
      </c>
      <c r="O173" s="131">
        <v>0.03</v>
      </c>
      <c r="P173" s="65"/>
      <c r="Q173" s="24" t="s">
        <v>3</v>
      </c>
      <c r="R173" s="10">
        <v>10000</v>
      </c>
      <c r="S173" s="5" t="str">
        <f>IF(P173&gt;=O173,"CORRETO","% ABAIXO DO MINIMO")</f>
        <v>% ABAIXO DO MINIMO</v>
      </c>
      <c r="T173" s="5"/>
    </row>
    <row r="174" spans="1:20" s="47" customFormat="1" x14ac:dyDescent="0.3">
      <c r="A174" s="5"/>
      <c r="B174" s="13"/>
      <c r="C174" s="153" t="s">
        <v>30</v>
      </c>
      <c r="D174" s="154"/>
      <c r="E174" s="154"/>
      <c r="F174" s="154"/>
      <c r="G174" s="154"/>
      <c r="H174" s="154"/>
      <c r="I174" s="154"/>
      <c r="J174" s="154"/>
      <c r="K174" s="154"/>
      <c r="L174" s="154"/>
      <c r="M174" s="154"/>
      <c r="N174" s="154"/>
      <c r="O174" s="155"/>
      <c r="P174" s="30"/>
      <c r="Q174" s="30"/>
      <c r="R174" s="10">
        <f>SUM(R170:R173)</f>
        <v>43500</v>
      </c>
      <c r="S174" s="5"/>
      <c r="T174" s="5"/>
    </row>
    <row r="175" spans="1:20" s="47" customFormat="1" x14ac:dyDescent="0.3">
      <c r="A175" s="5"/>
      <c r="B175" s="15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14"/>
      <c r="S175" s="5"/>
      <c r="T175" s="5"/>
    </row>
    <row r="176" spans="1:20" s="47" customFormat="1" x14ac:dyDescent="0.3">
      <c r="A176" s="5"/>
      <c r="B176" s="5"/>
      <c r="C176" s="18"/>
      <c r="D176" s="18"/>
      <c r="E176" s="19" t="s">
        <v>37</v>
      </c>
      <c r="F176" s="5"/>
      <c r="G176" s="5"/>
      <c r="H176" s="5"/>
      <c r="I176" s="5"/>
      <c r="J176" s="5"/>
      <c r="K176" s="5"/>
      <c r="L176" s="5"/>
      <c r="M176" s="5"/>
      <c r="N176" s="5"/>
      <c r="O176" s="21" t="s">
        <v>42</v>
      </c>
      <c r="P176" s="21" t="s">
        <v>43</v>
      </c>
      <c r="Q176" s="5"/>
      <c r="R176" s="5"/>
      <c r="S176" s="5"/>
      <c r="T176" s="5"/>
    </row>
    <row r="177" spans="1:20" s="47" customFormat="1" x14ac:dyDescent="0.3">
      <c r="A177" s="5"/>
      <c r="B177" s="18"/>
      <c r="C177" s="18"/>
      <c r="D177" s="18"/>
      <c r="E177" s="19" t="s">
        <v>38</v>
      </c>
      <c r="F177" s="5"/>
      <c r="G177" s="5"/>
      <c r="H177" s="5"/>
      <c r="I177" s="5"/>
      <c r="J177" s="5"/>
      <c r="K177" s="5"/>
      <c r="L177" s="5"/>
      <c r="M177" s="5"/>
      <c r="N177" s="5"/>
      <c r="O177" s="132">
        <f>SUM(P171+P172+P173)/3</f>
        <v>0</v>
      </c>
      <c r="P177" s="132">
        <f>P170</f>
        <v>0</v>
      </c>
      <c r="Q177" s="5"/>
      <c r="R177" s="5"/>
      <c r="S177" s="5"/>
      <c r="T177" s="5"/>
    </row>
    <row r="178" spans="1:20" s="47" customFormat="1" x14ac:dyDescent="0.3">
      <c r="A178" s="5"/>
      <c r="B178" s="18"/>
      <c r="C178" s="18"/>
      <c r="D178" s="18"/>
      <c r="E178" s="19" t="s">
        <v>39</v>
      </c>
      <c r="F178" s="5"/>
      <c r="G178" s="5"/>
      <c r="H178" s="5"/>
      <c r="I178" s="5"/>
      <c r="J178" s="5"/>
      <c r="K178" s="5"/>
      <c r="L178" s="5"/>
      <c r="M178" s="5"/>
      <c r="N178" s="5"/>
      <c r="O178" s="22" t="s">
        <v>41</v>
      </c>
      <c r="P178" s="23">
        <f>0.6*O177+0.4*P177</f>
        <v>0</v>
      </c>
      <c r="Q178" s="5"/>
      <c r="R178" s="5"/>
      <c r="S178" s="5"/>
      <c r="T178" s="5"/>
    </row>
    <row r="179" spans="1:20" s="47" customFormat="1" x14ac:dyDescent="0.3">
      <c r="A179" s="5"/>
      <c r="B179" s="18"/>
      <c r="C179" s="18"/>
      <c r="D179" s="18"/>
      <c r="E179" s="19" t="s">
        <v>40</v>
      </c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s="47" customFormat="1" x14ac:dyDescent="0.3">
      <c r="A180" s="5"/>
      <c r="B180" s="18"/>
      <c r="C180" s="18"/>
      <c r="D180" s="18"/>
      <c r="E180" s="26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x14ac:dyDescent="0.3">
      <c r="A181" s="47"/>
      <c r="B181" s="173" t="s">
        <v>180</v>
      </c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  <c r="R181" s="173"/>
      <c r="S181" s="47"/>
      <c r="T181" s="47"/>
    </row>
    <row r="182" spans="1:20" ht="69" x14ac:dyDescent="0.3">
      <c r="A182" s="47"/>
      <c r="B182" s="48" t="s">
        <v>0</v>
      </c>
      <c r="C182" s="48" t="s">
        <v>1</v>
      </c>
      <c r="D182" s="48" t="s">
        <v>44</v>
      </c>
      <c r="E182" s="48" t="s">
        <v>2</v>
      </c>
      <c r="F182" s="48" t="s">
        <v>4</v>
      </c>
      <c r="G182" s="48" t="s">
        <v>5</v>
      </c>
      <c r="H182" s="48" t="s">
        <v>4</v>
      </c>
      <c r="I182" s="48" t="s">
        <v>5</v>
      </c>
      <c r="J182" s="48"/>
      <c r="K182" s="48"/>
      <c r="L182" s="48"/>
      <c r="M182" s="48"/>
      <c r="N182" s="48" t="s">
        <v>4</v>
      </c>
      <c r="O182" s="48" t="s">
        <v>32</v>
      </c>
      <c r="P182" s="64" t="s">
        <v>34</v>
      </c>
      <c r="Q182" s="48" t="s">
        <v>36</v>
      </c>
      <c r="R182" s="49" t="s">
        <v>17</v>
      </c>
      <c r="S182" s="47"/>
      <c r="T182" s="47"/>
    </row>
    <row r="183" spans="1:20" ht="27" customHeight="1" x14ac:dyDescent="0.3">
      <c r="A183" s="47"/>
      <c r="B183" s="172">
        <v>14</v>
      </c>
      <c r="C183" s="48">
        <v>1</v>
      </c>
      <c r="D183" s="48">
        <v>100</v>
      </c>
      <c r="E183" s="48" t="s">
        <v>64</v>
      </c>
      <c r="F183" s="50">
        <v>200</v>
      </c>
      <c r="G183" s="51" t="s">
        <v>3</v>
      </c>
      <c r="H183" s="50">
        <v>180</v>
      </c>
      <c r="I183" s="51" t="s">
        <v>3</v>
      </c>
      <c r="J183" s="50"/>
      <c r="K183" s="51"/>
      <c r="L183" s="51"/>
      <c r="M183" s="51"/>
      <c r="N183" s="87">
        <v>150</v>
      </c>
      <c r="O183" s="51" t="s">
        <v>33</v>
      </c>
      <c r="P183" s="136"/>
      <c r="Q183" s="52">
        <f>N183-N183*P183</f>
        <v>150</v>
      </c>
      <c r="R183" s="53">
        <f>Q183*D183</f>
        <v>15000</v>
      </c>
      <c r="S183" s="47"/>
      <c r="T183" s="47"/>
    </row>
    <row r="184" spans="1:20" ht="30" customHeight="1" x14ac:dyDescent="0.3">
      <c r="A184" s="47"/>
      <c r="B184" s="172"/>
      <c r="C184" s="48">
        <v>2</v>
      </c>
      <c r="D184" s="48" t="s">
        <v>45</v>
      </c>
      <c r="E184" s="48" t="s">
        <v>79</v>
      </c>
      <c r="F184" s="51" t="s">
        <v>3</v>
      </c>
      <c r="G184" s="54">
        <v>0.1</v>
      </c>
      <c r="H184" s="51" t="s">
        <v>3</v>
      </c>
      <c r="I184" s="54">
        <v>0.1</v>
      </c>
      <c r="J184" s="51"/>
      <c r="K184" s="54"/>
      <c r="L184" s="54"/>
      <c r="M184" s="54"/>
      <c r="N184" s="51" t="s">
        <v>3</v>
      </c>
      <c r="O184" s="133">
        <v>0.25</v>
      </c>
      <c r="P184" s="66"/>
      <c r="Q184" s="54" t="s">
        <v>3</v>
      </c>
      <c r="R184" s="53">
        <v>10000</v>
      </c>
      <c r="S184" s="47" t="str">
        <f t="shared" ref="S184" si="4">IF(P184&gt;=O184,"CORRETO","% ABAIXO DO MINIMO")</f>
        <v>% ABAIXO DO MINIMO</v>
      </c>
      <c r="T184" s="47"/>
    </row>
    <row r="185" spans="1:20" ht="26.25" customHeight="1" x14ac:dyDescent="0.3">
      <c r="A185" s="47"/>
      <c r="B185" s="172"/>
      <c r="C185" s="48">
        <v>3</v>
      </c>
      <c r="D185" s="48" t="s">
        <v>45</v>
      </c>
      <c r="E185" s="48" t="s">
        <v>80</v>
      </c>
      <c r="F185" s="51" t="s">
        <v>3</v>
      </c>
      <c r="G185" s="54">
        <v>0.1</v>
      </c>
      <c r="H185" s="51" t="s">
        <v>3</v>
      </c>
      <c r="I185" s="54">
        <v>0.1</v>
      </c>
      <c r="J185" s="51"/>
      <c r="K185" s="54"/>
      <c r="L185" s="54"/>
      <c r="M185" s="54"/>
      <c r="N185" s="51" t="s">
        <v>3</v>
      </c>
      <c r="O185" s="133">
        <v>0.25</v>
      </c>
      <c r="P185" s="66"/>
      <c r="Q185" s="54" t="s">
        <v>3</v>
      </c>
      <c r="R185" s="53">
        <v>10000</v>
      </c>
      <c r="S185" s="47" t="str">
        <f t="shared" ref="S185:S186" si="5">IF(P185&gt;=O185,"CORRETO","% ABAIXO DO MINIMO")</f>
        <v>% ABAIXO DO MINIMO</v>
      </c>
      <c r="T185" s="47"/>
    </row>
    <row r="186" spans="1:20" ht="29.25" customHeight="1" x14ac:dyDescent="0.3">
      <c r="A186" s="47"/>
      <c r="B186" s="172"/>
      <c r="C186" s="48">
        <v>4</v>
      </c>
      <c r="D186" s="48" t="s">
        <v>45</v>
      </c>
      <c r="E186" s="48" t="s">
        <v>81</v>
      </c>
      <c r="F186" s="51" t="s">
        <v>3</v>
      </c>
      <c r="G186" s="54">
        <v>0.03</v>
      </c>
      <c r="H186" s="51" t="s">
        <v>3</v>
      </c>
      <c r="I186" s="54">
        <v>0.05</v>
      </c>
      <c r="J186" s="51"/>
      <c r="K186" s="54"/>
      <c r="L186" s="54"/>
      <c r="M186" s="54"/>
      <c r="N186" s="51" t="s">
        <v>3</v>
      </c>
      <c r="O186" s="133">
        <v>0.03</v>
      </c>
      <c r="P186" s="66"/>
      <c r="Q186" s="54" t="s">
        <v>3</v>
      </c>
      <c r="R186" s="53">
        <v>10000</v>
      </c>
      <c r="S186" s="47" t="str">
        <f t="shared" si="5"/>
        <v>% ABAIXO DO MINIMO</v>
      </c>
      <c r="T186" s="47"/>
    </row>
    <row r="187" spans="1:20" x14ac:dyDescent="0.3">
      <c r="A187" s="47"/>
      <c r="B187" s="55"/>
      <c r="C187" s="150" t="s">
        <v>31</v>
      </c>
      <c r="D187" s="151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2"/>
      <c r="P187" s="56"/>
      <c r="Q187" s="56"/>
      <c r="R187" s="53">
        <f>SUM(R183:R186)</f>
        <v>45000</v>
      </c>
      <c r="S187" s="47"/>
      <c r="T187" s="47"/>
    </row>
    <row r="188" spans="1:20" x14ac:dyDescent="0.3">
      <c r="A188" s="47"/>
      <c r="B188" s="57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9"/>
      <c r="S188" s="47"/>
      <c r="T188" s="47"/>
    </row>
    <row r="189" spans="1:20" x14ac:dyDescent="0.3">
      <c r="A189" s="47"/>
      <c r="B189" s="47"/>
      <c r="C189" s="60"/>
      <c r="D189" s="60"/>
      <c r="E189" s="61" t="s">
        <v>37</v>
      </c>
      <c r="F189" s="47"/>
      <c r="G189" s="47"/>
      <c r="H189" s="47"/>
      <c r="I189" s="47"/>
      <c r="J189" s="47"/>
      <c r="K189" s="47"/>
      <c r="L189" s="47"/>
      <c r="M189" s="47"/>
      <c r="N189" s="47"/>
      <c r="O189" s="62" t="s">
        <v>42</v>
      </c>
      <c r="P189" s="62" t="s">
        <v>43</v>
      </c>
      <c r="Q189" s="47"/>
      <c r="R189" s="47"/>
      <c r="S189" s="47"/>
      <c r="T189" s="47"/>
    </row>
    <row r="190" spans="1:20" x14ac:dyDescent="0.3">
      <c r="A190" s="47"/>
      <c r="B190" s="60"/>
      <c r="C190" s="60"/>
      <c r="D190" s="60"/>
      <c r="E190" s="61" t="s">
        <v>38</v>
      </c>
      <c r="F190" s="47"/>
      <c r="G190" s="47"/>
      <c r="H190" s="47"/>
      <c r="I190" s="47"/>
      <c r="J190" s="47"/>
      <c r="K190" s="47"/>
      <c r="L190" s="47"/>
      <c r="M190" s="47"/>
      <c r="N190" s="47"/>
      <c r="O190" s="135">
        <f>SUM(P184+P185+P186)/3</f>
        <v>0</v>
      </c>
      <c r="P190" s="135">
        <f>P183</f>
        <v>0</v>
      </c>
      <c r="Q190" s="47"/>
      <c r="R190" s="47"/>
      <c r="S190" s="47"/>
      <c r="T190" s="47"/>
    </row>
    <row r="191" spans="1:20" x14ac:dyDescent="0.3">
      <c r="A191" s="47"/>
      <c r="B191" s="60"/>
      <c r="C191" s="60"/>
      <c r="D191" s="60"/>
      <c r="E191" s="61" t="s">
        <v>39</v>
      </c>
      <c r="F191" s="47"/>
      <c r="G191" s="47"/>
      <c r="H191" s="47"/>
      <c r="I191" s="47"/>
      <c r="J191" s="47"/>
      <c r="K191" s="47"/>
      <c r="L191" s="47"/>
      <c r="M191" s="47"/>
      <c r="N191" s="47"/>
      <c r="O191" s="137" t="s">
        <v>41</v>
      </c>
      <c r="P191" s="138">
        <f>0.6*O190+0.4*P190</f>
        <v>0</v>
      </c>
      <c r="Q191" s="47"/>
      <c r="R191" s="47"/>
      <c r="S191" s="47"/>
      <c r="T191" s="47"/>
    </row>
    <row r="192" spans="1:20" x14ac:dyDescent="0.3">
      <c r="A192" s="47"/>
      <c r="B192" s="60"/>
      <c r="C192" s="60"/>
      <c r="D192" s="60"/>
      <c r="E192" s="61" t="s">
        <v>40</v>
      </c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</row>
    <row r="193" spans="1:20" x14ac:dyDescent="0.3">
      <c r="A193" s="47"/>
      <c r="B193" s="60"/>
      <c r="C193" s="60"/>
      <c r="D193" s="60"/>
      <c r="E193" s="1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</row>
    <row r="194" spans="1:20" x14ac:dyDescent="0.3">
      <c r="B194" s="149" t="s">
        <v>181</v>
      </c>
      <c r="C194" s="149"/>
      <c r="D194" s="149"/>
      <c r="E194" s="149"/>
      <c r="F194" s="149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</row>
    <row r="195" spans="1:20" ht="69" x14ac:dyDescent="0.3">
      <c r="B195" s="31" t="s">
        <v>0</v>
      </c>
      <c r="C195" s="31" t="s">
        <v>1</v>
      </c>
      <c r="D195" s="31" t="s">
        <v>44</v>
      </c>
      <c r="E195" s="31" t="s">
        <v>2</v>
      </c>
      <c r="F195" s="31" t="s">
        <v>4</v>
      </c>
      <c r="G195" s="31" t="s">
        <v>5</v>
      </c>
      <c r="H195" s="31" t="s">
        <v>4</v>
      </c>
      <c r="I195" s="31" t="s">
        <v>5</v>
      </c>
      <c r="J195" s="31" t="s">
        <v>4</v>
      </c>
      <c r="K195" s="31" t="s">
        <v>5</v>
      </c>
      <c r="L195" s="31" t="s">
        <v>4</v>
      </c>
      <c r="M195" s="31" t="s">
        <v>5</v>
      </c>
      <c r="N195" s="31" t="s">
        <v>4</v>
      </c>
      <c r="O195" s="31" t="s">
        <v>32</v>
      </c>
      <c r="P195" s="25" t="s">
        <v>34</v>
      </c>
      <c r="Q195" s="31" t="s">
        <v>36</v>
      </c>
      <c r="R195" s="6" t="s">
        <v>17</v>
      </c>
    </row>
    <row r="196" spans="1:20" ht="43.5" customHeight="1" x14ac:dyDescent="0.3">
      <c r="B196" s="148">
        <v>15</v>
      </c>
      <c r="C196" s="31">
        <v>1</v>
      </c>
      <c r="D196" s="31">
        <v>100</v>
      </c>
      <c r="E196" s="31" t="s">
        <v>83</v>
      </c>
      <c r="F196" s="7">
        <v>150</v>
      </c>
      <c r="G196" s="8" t="s">
        <v>3</v>
      </c>
      <c r="H196" s="7">
        <v>78</v>
      </c>
      <c r="I196" s="8" t="s">
        <v>3</v>
      </c>
      <c r="J196" s="7">
        <v>70</v>
      </c>
      <c r="K196" s="8" t="s">
        <v>3</v>
      </c>
      <c r="L196" s="7">
        <v>55</v>
      </c>
      <c r="M196" s="8" t="s">
        <v>3</v>
      </c>
      <c r="N196" s="12">
        <v>80</v>
      </c>
      <c r="O196" s="8" t="s">
        <v>33</v>
      </c>
      <c r="P196" s="67"/>
      <c r="Q196" s="9">
        <f>N196-N196*P196</f>
        <v>80</v>
      </c>
      <c r="R196" s="10">
        <f>Q196*D196</f>
        <v>8000</v>
      </c>
    </row>
    <row r="197" spans="1:20" ht="41.4" x14ac:dyDescent="0.3">
      <c r="B197" s="148"/>
      <c r="C197" s="31">
        <v>2</v>
      </c>
      <c r="D197" s="31" t="s">
        <v>45</v>
      </c>
      <c r="E197" s="31" t="s">
        <v>84</v>
      </c>
      <c r="F197" s="8" t="s">
        <v>3</v>
      </c>
      <c r="G197" s="11">
        <v>0.1</v>
      </c>
      <c r="H197" s="8" t="s">
        <v>3</v>
      </c>
      <c r="I197" s="11">
        <v>0.1</v>
      </c>
      <c r="J197" s="8" t="s">
        <v>3</v>
      </c>
      <c r="K197" s="11">
        <v>0.1</v>
      </c>
      <c r="L197" s="8" t="s">
        <v>3</v>
      </c>
      <c r="M197" s="11"/>
      <c r="N197" s="8" t="s">
        <v>3</v>
      </c>
      <c r="O197" s="139">
        <v>0.23</v>
      </c>
      <c r="P197" s="65"/>
      <c r="Q197" s="24" t="s">
        <v>3</v>
      </c>
      <c r="R197" s="10">
        <v>8000</v>
      </c>
      <c r="S197" s="5" t="str">
        <f>IF(P197&gt;=O197,"CORRETO","% ABAIXO DO MINIMO")</f>
        <v>% ABAIXO DO MINIMO</v>
      </c>
    </row>
    <row r="198" spans="1:20" ht="41.4" x14ac:dyDescent="0.3">
      <c r="B198" s="148"/>
      <c r="C198" s="31">
        <v>3</v>
      </c>
      <c r="D198" s="31" t="s">
        <v>45</v>
      </c>
      <c r="E198" s="31" t="s">
        <v>85</v>
      </c>
      <c r="F198" s="8" t="s">
        <v>3</v>
      </c>
      <c r="G198" s="11">
        <v>0.1</v>
      </c>
      <c r="H198" s="8" t="s">
        <v>3</v>
      </c>
      <c r="I198" s="11">
        <v>0.1</v>
      </c>
      <c r="J198" s="8" t="s">
        <v>3</v>
      </c>
      <c r="K198" s="11">
        <v>0.1</v>
      </c>
      <c r="L198" s="8" t="s">
        <v>3</v>
      </c>
      <c r="M198" s="11"/>
      <c r="N198" s="8" t="s">
        <v>3</v>
      </c>
      <c r="O198" s="139">
        <v>0.23</v>
      </c>
      <c r="P198" s="65"/>
      <c r="Q198" s="24" t="s">
        <v>3</v>
      </c>
      <c r="R198" s="10">
        <v>8000</v>
      </c>
      <c r="S198" s="5" t="str">
        <f>IF(P198&gt;=O198,"CORRETO","% ABAIXO DO MINIMO")</f>
        <v>% ABAIXO DO MINIMO</v>
      </c>
    </row>
    <row r="199" spans="1:20" ht="41.4" x14ac:dyDescent="0.3">
      <c r="B199" s="148"/>
      <c r="C199" s="31">
        <v>4</v>
      </c>
      <c r="D199" s="31" t="s">
        <v>45</v>
      </c>
      <c r="E199" s="31" t="s">
        <v>86</v>
      </c>
      <c r="F199" s="8" t="s">
        <v>3</v>
      </c>
      <c r="G199" s="11">
        <v>0.1</v>
      </c>
      <c r="H199" s="8" t="s">
        <v>3</v>
      </c>
      <c r="I199" s="11">
        <v>0.03</v>
      </c>
      <c r="J199" s="8" t="s">
        <v>3</v>
      </c>
      <c r="K199" s="11">
        <v>0.05</v>
      </c>
      <c r="L199" s="8" t="s">
        <v>3</v>
      </c>
      <c r="M199" s="11"/>
      <c r="N199" s="8" t="s">
        <v>3</v>
      </c>
      <c r="O199" s="139">
        <v>0.23</v>
      </c>
      <c r="P199" s="65"/>
      <c r="Q199" s="24" t="s">
        <v>3</v>
      </c>
      <c r="R199" s="10">
        <v>8000</v>
      </c>
      <c r="S199" s="5" t="str">
        <f>IF(P199&gt;=O199,"CORRETO","% ABAIXO DO MINIMO")</f>
        <v>% ABAIXO DO MINIMO</v>
      </c>
    </row>
    <row r="200" spans="1:20" x14ac:dyDescent="0.3">
      <c r="B200" s="13"/>
      <c r="C200" s="153" t="s">
        <v>76</v>
      </c>
      <c r="D200" s="154"/>
      <c r="E200" s="154"/>
      <c r="F200" s="154"/>
      <c r="G200" s="154"/>
      <c r="H200" s="154"/>
      <c r="I200" s="154"/>
      <c r="J200" s="154"/>
      <c r="K200" s="154"/>
      <c r="L200" s="154"/>
      <c r="M200" s="154"/>
      <c r="N200" s="154"/>
      <c r="O200" s="155"/>
      <c r="P200" s="30"/>
      <c r="Q200" s="30"/>
      <c r="R200" s="10">
        <f>SUM(R196:R199)</f>
        <v>32000</v>
      </c>
    </row>
    <row r="201" spans="1:20" x14ac:dyDescent="0.3">
      <c r="B201" s="15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14"/>
    </row>
    <row r="202" spans="1:20" x14ac:dyDescent="0.3">
      <c r="C202" s="18"/>
      <c r="D202" s="18"/>
      <c r="E202" s="19" t="s">
        <v>37</v>
      </c>
      <c r="O202" s="21" t="s">
        <v>42</v>
      </c>
      <c r="P202" s="21" t="s">
        <v>43</v>
      </c>
    </row>
    <row r="203" spans="1:20" x14ac:dyDescent="0.3">
      <c r="B203" s="18"/>
      <c r="C203" s="18"/>
      <c r="D203" s="18"/>
      <c r="E203" s="19" t="s">
        <v>38</v>
      </c>
      <c r="O203" s="132">
        <f>SUM(P197+P198+P199)/3</f>
        <v>0</v>
      </c>
      <c r="P203" s="132">
        <f>P196</f>
        <v>0</v>
      </c>
    </row>
    <row r="204" spans="1:20" x14ac:dyDescent="0.3">
      <c r="B204" s="18"/>
      <c r="C204" s="18"/>
      <c r="D204" s="18"/>
      <c r="E204" s="19" t="s">
        <v>39</v>
      </c>
      <c r="O204" s="22" t="s">
        <v>41</v>
      </c>
      <c r="P204" s="23">
        <f>0.6*O203+0.4*P203</f>
        <v>0</v>
      </c>
    </row>
    <row r="205" spans="1:20" x14ac:dyDescent="0.3">
      <c r="B205" s="18"/>
      <c r="C205" s="18"/>
      <c r="D205" s="18"/>
      <c r="E205" s="19" t="s">
        <v>40</v>
      </c>
    </row>
    <row r="206" spans="1:20" x14ac:dyDescent="0.3">
      <c r="A206" s="47"/>
      <c r="B206" s="60"/>
      <c r="C206" s="60"/>
      <c r="D206" s="60"/>
      <c r="E206" s="1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</row>
    <row r="207" spans="1:20" x14ac:dyDescent="0.3">
      <c r="B207" s="149" t="s">
        <v>182</v>
      </c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</row>
    <row r="208" spans="1:20" ht="69" x14ac:dyDescent="0.3">
      <c r="B208" s="31" t="s">
        <v>0</v>
      </c>
      <c r="C208" s="31" t="s">
        <v>1</v>
      </c>
      <c r="D208" s="31" t="s">
        <v>44</v>
      </c>
      <c r="E208" s="31" t="s">
        <v>2</v>
      </c>
      <c r="F208" s="31" t="s">
        <v>4</v>
      </c>
      <c r="G208" s="31" t="s">
        <v>5</v>
      </c>
      <c r="H208" s="31" t="s">
        <v>4</v>
      </c>
      <c r="I208" s="31" t="s">
        <v>5</v>
      </c>
      <c r="J208" s="31" t="s">
        <v>4</v>
      </c>
      <c r="K208" s="31" t="s">
        <v>5</v>
      </c>
      <c r="L208" s="31"/>
      <c r="M208" s="31"/>
      <c r="N208" s="31" t="s">
        <v>4</v>
      </c>
      <c r="O208" s="31" t="s">
        <v>32</v>
      </c>
      <c r="P208" s="25" t="s">
        <v>34</v>
      </c>
      <c r="Q208" s="31" t="s">
        <v>36</v>
      </c>
      <c r="R208" s="6" t="s">
        <v>17</v>
      </c>
    </row>
    <row r="209" spans="2:19" ht="39.75" customHeight="1" x14ac:dyDescent="0.3">
      <c r="B209" s="148">
        <v>16</v>
      </c>
      <c r="C209" s="31">
        <v>1</v>
      </c>
      <c r="D209" s="31">
        <v>100</v>
      </c>
      <c r="E209" s="31" t="s">
        <v>98</v>
      </c>
      <c r="F209" s="7">
        <v>68</v>
      </c>
      <c r="G209" s="8" t="s">
        <v>3</v>
      </c>
      <c r="H209" s="7">
        <v>60</v>
      </c>
      <c r="I209" s="8" t="s">
        <v>3</v>
      </c>
      <c r="J209" s="7">
        <v>55</v>
      </c>
      <c r="K209" s="8" t="s">
        <v>3</v>
      </c>
      <c r="L209" s="8"/>
      <c r="M209" s="8"/>
      <c r="N209" s="16">
        <v>110</v>
      </c>
      <c r="O209" s="8" t="s">
        <v>33</v>
      </c>
      <c r="P209" s="67"/>
      <c r="Q209" s="9">
        <f>N209-N209*P209</f>
        <v>110</v>
      </c>
      <c r="R209" s="10">
        <f>Q209*D209</f>
        <v>11000</v>
      </c>
    </row>
    <row r="210" spans="2:19" ht="41.4" x14ac:dyDescent="0.3">
      <c r="B210" s="148"/>
      <c r="C210" s="31">
        <v>2</v>
      </c>
      <c r="D210" s="31" t="s">
        <v>45</v>
      </c>
      <c r="E210" s="31" t="s">
        <v>97</v>
      </c>
      <c r="F210" s="8" t="s">
        <v>3</v>
      </c>
      <c r="G210" s="11">
        <v>0.1</v>
      </c>
      <c r="H210" s="8" t="s">
        <v>3</v>
      </c>
      <c r="I210" s="11">
        <v>0.1</v>
      </c>
      <c r="J210" s="8" t="s">
        <v>3</v>
      </c>
      <c r="K210" s="11">
        <v>0.1</v>
      </c>
      <c r="L210" s="11"/>
      <c r="M210" s="11"/>
      <c r="N210" s="8" t="s">
        <v>3</v>
      </c>
      <c r="O210" s="139">
        <v>0.2</v>
      </c>
      <c r="P210" s="65"/>
      <c r="Q210" s="24" t="s">
        <v>3</v>
      </c>
      <c r="R210" s="10">
        <v>3000</v>
      </c>
      <c r="S210" s="5" t="str">
        <f>IF(P210&gt;=O210,"CORRETO","% ABAIXO DO MINIMO")</f>
        <v>% ABAIXO DO MINIMO</v>
      </c>
    </row>
    <row r="211" spans="2:19" ht="41.4" x14ac:dyDescent="0.3">
      <c r="B211" s="148"/>
      <c r="C211" s="31">
        <v>3</v>
      </c>
      <c r="D211" s="31" t="s">
        <v>45</v>
      </c>
      <c r="E211" s="31" t="s">
        <v>99</v>
      </c>
      <c r="F211" s="8" t="s">
        <v>3</v>
      </c>
      <c r="G211" s="11">
        <v>0.1</v>
      </c>
      <c r="H211" s="8" t="s">
        <v>3</v>
      </c>
      <c r="I211" s="11">
        <v>0.1</v>
      </c>
      <c r="J211" s="8" t="s">
        <v>3</v>
      </c>
      <c r="K211" s="11">
        <v>0.1</v>
      </c>
      <c r="L211" s="11"/>
      <c r="M211" s="11"/>
      <c r="N211" s="8" t="s">
        <v>3</v>
      </c>
      <c r="O211" s="139">
        <v>0.2</v>
      </c>
      <c r="P211" s="65"/>
      <c r="Q211" s="24" t="s">
        <v>3</v>
      </c>
      <c r="R211" s="10">
        <v>3000</v>
      </c>
      <c r="S211" s="5" t="str">
        <f>IF(P211&gt;=O211,"CORRETO","% ABAIXO DO MINIMO")</f>
        <v>% ABAIXO DO MINIMO</v>
      </c>
    </row>
    <row r="212" spans="2:19" ht="41.4" x14ac:dyDescent="0.3">
      <c r="B212" s="148"/>
      <c r="C212" s="31">
        <v>4</v>
      </c>
      <c r="D212" s="31" t="s">
        <v>45</v>
      </c>
      <c r="E212" s="31" t="s">
        <v>100</v>
      </c>
      <c r="F212" s="8" t="s">
        <v>3</v>
      </c>
      <c r="G212" s="11">
        <v>0.03</v>
      </c>
      <c r="H212" s="8" t="s">
        <v>3</v>
      </c>
      <c r="I212" s="11">
        <v>0.05</v>
      </c>
      <c r="J212" s="8" t="s">
        <v>3</v>
      </c>
      <c r="K212" s="11">
        <v>0.03</v>
      </c>
      <c r="L212" s="11"/>
      <c r="M212" s="11"/>
      <c r="N212" s="8" t="s">
        <v>3</v>
      </c>
      <c r="O212" s="139">
        <v>0.03</v>
      </c>
      <c r="P212" s="65"/>
      <c r="Q212" s="24" t="s">
        <v>3</v>
      </c>
      <c r="R212" s="10">
        <v>3000</v>
      </c>
      <c r="S212" s="5" t="str">
        <f>IF(P212&gt;=O212,"CORRETO","% ABAIXO DO MINIMO")</f>
        <v>% ABAIXO DO MINIMO</v>
      </c>
    </row>
    <row r="213" spans="2:19" x14ac:dyDescent="0.3">
      <c r="B213" s="13"/>
      <c r="C213" s="153" t="s">
        <v>77</v>
      </c>
      <c r="D213" s="154"/>
      <c r="E213" s="154"/>
      <c r="F213" s="154"/>
      <c r="G213" s="154"/>
      <c r="H213" s="154"/>
      <c r="I213" s="154"/>
      <c r="J213" s="154"/>
      <c r="K213" s="154"/>
      <c r="L213" s="154"/>
      <c r="M213" s="154"/>
      <c r="N213" s="154"/>
      <c r="O213" s="155"/>
      <c r="P213" s="30"/>
      <c r="Q213" s="30"/>
      <c r="R213" s="10">
        <f>SUM(R209:R212)</f>
        <v>20000</v>
      </c>
    </row>
    <row r="214" spans="2:19" x14ac:dyDescent="0.3">
      <c r="B214" s="15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14"/>
    </row>
    <row r="215" spans="2:19" x14ac:dyDescent="0.3">
      <c r="C215" s="18"/>
      <c r="D215" s="18"/>
      <c r="E215" s="19" t="s">
        <v>37</v>
      </c>
      <c r="O215" s="21" t="s">
        <v>42</v>
      </c>
      <c r="P215" s="21" t="s">
        <v>43</v>
      </c>
    </row>
    <row r="216" spans="2:19" x14ac:dyDescent="0.3">
      <c r="B216" s="18"/>
      <c r="C216" s="18"/>
      <c r="D216" s="18"/>
      <c r="E216" s="19" t="s">
        <v>38</v>
      </c>
      <c r="O216" s="132">
        <f>SUM(P210+P211+P212)/3</f>
        <v>0</v>
      </c>
      <c r="P216" s="132">
        <f>P209</f>
        <v>0</v>
      </c>
    </row>
    <row r="217" spans="2:19" x14ac:dyDescent="0.3">
      <c r="B217" s="18"/>
      <c r="C217" s="18"/>
      <c r="D217" s="18"/>
      <c r="E217" s="19" t="s">
        <v>39</v>
      </c>
      <c r="O217" s="22" t="s">
        <v>41</v>
      </c>
      <c r="P217" s="23">
        <f>0.6*O216+0.4*P216</f>
        <v>0</v>
      </c>
    </row>
    <row r="218" spans="2:19" x14ac:dyDescent="0.3">
      <c r="B218" s="18"/>
      <c r="C218" s="18"/>
      <c r="D218" s="18"/>
      <c r="E218" s="19" t="s">
        <v>40</v>
      </c>
    </row>
    <row r="219" spans="2:19" x14ac:dyDescent="0.3">
      <c r="B219" s="18"/>
      <c r="C219" s="18"/>
      <c r="D219" s="18"/>
      <c r="E219" s="26"/>
    </row>
    <row r="220" spans="2:19" x14ac:dyDescent="0.3">
      <c r="B220" s="18"/>
      <c r="C220" s="18"/>
      <c r="D220" s="18"/>
      <c r="E220" s="26"/>
    </row>
    <row r="221" spans="2:19" x14ac:dyDescent="0.3">
      <c r="B221" s="18"/>
      <c r="C221" s="18"/>
      <c r="D221" s="18"/>
      <c r="E221" s="26"/>
    </row>
    <row r="222" spans="2:19" x14ac:dyDescent="0.3">
      <c r="B222" s="18"/>
      <c r="C222" s="18"/>
      <c r="D222" s="18"/>
      <c r="E222" s="26"/>
    </row>
    <row r="223" spans="2:19" x14ac:dyDescent="0.3">
      <c r="B223" s="149" t="s">
        <v>183</v>
      </c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</row>
    <row r="224" spans="2:19" ht="69" x14ac:dyDescent="0.3">
      <c r="B224" s="31" t="s">
        <v>0</v>
      </c>
      <c r="C224" s="31" t="s">
        <v>1</v>
      </c>
      <c r="D224" s="31" t="s">
        <v>44</v>
      </c>
      <c r="E224" s="31" t="s">
        <v>2</v>
      </c>
      <c r="F224" s="31" t="s">
        <v>4</v>
      </c>
      <c r="G224" s="31" t="s">
        <v>5</v>
      </c>
      <c r="H224" s="31" t="s">
        <v>4</v>
      </c>
      <c r="I224" s="31" t="s">
        <v>5</v>
      </c>
      <c r="J224" s="31"/>
      <c r="K224" s="31"/>
      <c r="L224" s="31"/>
      <c r="M224" s="31"/>
      <c r="N224" s="31" t="s">
        <v>4</v>
      </c>
      <c r="O224" s="31" t="s">
        <v>32</v>
      </c>
      <c r="P224" s="25" t="s">
        <v>34</v>
      </c>
      <c r="Q224" s="31" t="s">
        <v>36</v>
      </c>
      <c r="R224" s="6" t="s">
        <v>17</v>
      </c>
    </row>
    <row r="225" spans="2:19" ht="37.5" customHeight="1" x14ac:dyDescent="0.3">
      <c r="B225" s="148">
        <v>17</v>
      </c>
      <c r="C225" s="31">
        <v>1</v>
      </c>
      <c r="D225" s="31">
        <v>100</v>
      </c>
      <c r="E225" s="31" t="s">
        <v>102</v>
      </c>
      <c r="F225" s="7">
        <v>70</v>
      </c>
      <c r="G225" s="8" t="s">
        <v>3</v>
      </c>
      <c r="H225" s="7">
        <v>65</v>
      </c>
      <c r="I225" s="8" t="s">
        <v>3</v>
      </c>
      <c r="J225" s="7"/>
      <c r="K225" s="8"/>
      <c r="L225" s="8"/>
      <c r="M225" s="8"/>
      <c r="N225" s="16">
        <v>120</v>
      </c>
      <c r="O225" s="8" t="s">
        <v>33</v>
      </c>
      <c r="P225" s="67"/>
      <c r="Q225" s="9">
        <f>N225-N225*P225</f>
        <v>120</v>
      </c>
      <c r="R225" s="10">
        <f>Q225*D225</f>
        <v>12000</v>
      </c>
    </row>
    <row r="226" spans="2:19" ht="41.4" x14ac:dyDescent="0.3">
      <c r="B226" s="148"/>
      <c r="C226" s="31">
        <v>2</v>
      </c>
      <c r="D226" s="31" t="s">
        <v>45</v>
      </c>
      <c r="E226" s="31" t="s">
        <v>84</v>
      </c>
      <c r="F226" s="8" t="s">
        <v>3</v>
      </c>
      <c r="G226" s="11">
        <v>0.1</v>
      </c>
      <c r="H226" s="8" t="s">
        <v>3</v>
      </c>
      <c r="I226" s="11">
        <v>0.1</v>
      </c>
      <c r="J226" s="8"/>
      <c r="K226" s="11"/>
      <c r="L226" s="11"/>
      <c r="M226" s="11"/>
      <c r="N226" s="8" t="s">
        <v>3</v>
      </c>
      <c r="O226" s="139">
        <v>0.2</v>
      </c>
      <c r="P226" s="65"/>
      <c r="Q226" s="24" t="s">
        <v>3</v>
      </c>
      <c r="R226" s="10">
        <v>10000</v>
      </c>
      <c r="S226" s="5" t="str">
        <f>IF(P226&gt;=O226,"CORRETO","% ABAIXO DO MINIMO")</f>
        <v>% ABAIXO DO MINIMO</v>
      </c>
    </row>
    <row r="227" spans="2:19" ht="41.4" x14ac:dyDescent="0.3">
      <c r="B227" s="148"/>
      <c r="C227" s="31">
        <v>3</v>
      </c>
      <c r="D227" s="31" t="s">
        <v>45</v>
      </c>
      <c r="E227" s="31" t="s">
        <v>85</v>
      </c>
      <c r="F227" s="8" t="s">
        <v>3</v>
      </c>
      <c r="G227" s="11">
        <v>0.1</v>
      </c>
      <c r="H227" s="8" t="s">
        <v>3</v>
      </c>
      <c r="I227" s="11">
        <v>0.1</v>
      </c>
      <c r="J227" s="8"/>
      <c r="K227" s="11"/>
      <c r="L227" s="11"/>
      <c r="M227" s="11"/>
      <c r="N227" s="8" t="s">
        <v>3</v>
      </c>
      <c r="O227" s="139">
        <v>0.2</v>
      </c>
      <c r="P227" s="65"/>
      <c r="Q227" s="24" t="s">
        <v>3</v>
      </c>
      <c r="R227" s="10">
        <v>10000</v>
      </c>
      <c r="S227" s="5" t="str">
        <f>IF(P227&gt;=O227,"CORRETO","% ABAIXO DO MINIMO")</f>
        <v>% ABAIXO DO MINIMO</v>
      </c>
    </row>
    <row r="228" spans="2:19" ht="41.4" x14ac:dyDescent="0.3">
      <c r="B228" s="148"/>
      <c r="C228" s="31">
        <v>4</v>
      </c>
      <c r="D228" s="31" t="s">
        <v>45</v>
      </c>
      <c r="E228" s="31" t="s">
        <v>86</v>
      </c>
      <c r="F228" s="8" t="s">
        <v>3</v>
      </c>
      <c r="G228" s="11">
        <v>0.03</v>
      </c>
      <c r="H228" s="8" t="s">
        <v>3</v>
      </c>
      <c r="I228" s="11">
        <v>0.05</v>
      </c>
      <c r="J228" s="8"/>
      <c r="K228" s="11"/>
      <c r="L228" s="11"/>
      <c r="M228" s="11"/>
      <c r="N228" s="8" t="s">
        <v>3</v>
      </c>
      <c r="O228" s="139">
        <v>0.03</v>
      </c>
      <c r="P228" s="65"/>
      <c r="Q228" s="24" t="s">
        <v>3</v>
      </c>
      <c r="R228" s="10">
        <v>10000</v>
      </c>
      <c r="S228" s="5" t="str">
        <f>IF(P228&gt;=O228,"CORRETO","% ABAIXO DO MINIMO")</f>
        <v>% ABAIXO DO MINIMO</v>
      </c>
    </row>
    <row r="229" spans="2:19" x14ac:dyDescent="0.3">
      <c r="B229" s="13"/>
      <c r="C229" s="153" t="s">
        <v>78</v>
      </c>
      <c r="D229" s="154"/>
      <c r="E229" s="154"/>
      <c r="F229" s="154"/>
      <c r="G229" s="154"/>
      <c r="H229" s="154"/>
      <c r="I229" s="154"/>
      <c r="J229" s="154"/>
      <c r="K229" s="154"/>
      <c r="L229" s="154"/>
      <c r="M229" s="154"/>
      <c r="N229" s="154"/>
      <c r="O229" s="155"/>
      <c r="P229" s="30"/>
      <c r="Q229" s="30"/>
      <c r="R229" s="10">
        <f>SUM(R225:R228)</f>
        <v>42000</v>
      </c>
    </row>
    <row r="230" spans="2:19" x14ac:dyDescent="0.3">
      <c r="B230" s="15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14"/>
    </row>
    <row r="231" spans="2:19" x14ac:dyDescent="0.3">
      <c r="C231" s="18"/>
      <c r="D231" s="18"/>
      <c r="E231" s="19" t="s">
        <v>37</v>
      </c>
      <c r="O231" s="21" t="s">
        <v>42</v>
      </c>
      <c r="P231" s="21" t="s">
        <v>43</v>
      </c>
    </row>
    <row r="232" spans="2:19" x14ac:dyDescent="0.3">
      <c r="B232" s="18"/>
      <c r="C232" s="18"/>
      <c r="D232" s="18"/>
      <c r="E232" s="19" t="s">
        <v>38</v>
      </c>
      <c r="O232" s="132">
        <f>SUM(P226+P227+P228)/3</f>
        <v>0</v>
      </c>
      <c r="P232" s="132">
        <f>P225</f>
        <v>0</v>
      </c>
    </row>
    <row r="233" spans="2:19" x14ac:dyDescent="0.3">
      <c r="B233" s="18"/>
      <c r="C233" s="18"/>
      <c r="D233" s="18"/>
      <c r="E233" s="19" t="s">
        <v>39</v>
      </c>
      <c r="O233" s="22" t="s">
        <v>41</v>
      </c>
      <c r="P233" s="23">
        <f>0.6*O232+0.4*P232</f>
        <v>0</v>
      </c>
    </row>
    <row r="234" spans="2:19" x14ac:dyDescent="0.3">
      <c r="B234" s="18"/>
      <c r="C234" s="18"/>
      <c r="D234" s="18"/>
      <c r="E234" s="19" t="s">
        <v>40</v>
      </c>
    </row>
    <row r="235" spans="2:19" x14ac:dyDescent="0.3">
      <c r="B235" s="18"/>
      <c r="C235" s="18"/>
      <c r="D235" s="18"/>
      <c r="E235" s="26"/>
    </row>
    <row r="236" spans="2:19" x14ac:dyDescent="0.3">
      <c r="B236" s="149" t="s">
        <v>184</v>
      </c>
      <c r="C236" s="149"/>
      <c r="D236" s="149"/>
      <c r="E236" s="149"/>
      <c r="F236" s="149"/>
      <c r="G236" s="149"/>
      <c r="H236" s="149"/>
      <c r="I236" s="149"/>
      <c r="J236" s="149"/>
      <c r="K236" s="149"/>
      <c r="L236" s="149"/>
      <c r="M236" s="149"/>
      <c r="N236" s="149"/>
      <c r="O236" s="149"/>
      <c r="P236" s="149"/>
      <c r="Q236" s="149"/>
      <c r="R236" s="149"/>
    </row>
    <row r="237" spans="2:19" ht="69" x14ac:dyDescent="0.3">
      <c r="B237" s="31" t="s">
        <v>0</v>
      </c>
      <c r="C237" s="31" t="s">
        <v>1</v>
      </c>
      <c r="D237" s="31" t="s">
        <v>44</v>
      </c>
      <c r="E237" s="31" t="s">
        <v>2</v>
      </c>
      <c r="F237" s="31" t="s">
        <v>4</v>
      </c>
      <c r="G237" s="31" t="s">
        <v>5</v>
      </c>
      <c r="H237" s="31" t="s">
        <v>4</v>
      </c>
      <c r="I237" s="31" t="s">
        <v>5</v>
      </c>
      <c r="J237" s="31"/>
      <c r="K237" s="31"/>
      <c r="L237" s="31"/>
      <c r="M237" s="31"/>
      <c r="N237" s="31" t="s">
        <v>4</v>
      </c>
      <c r="O237" s="31" t="s">
        <v>32</v>
      </c>
      <c r="P237" s="25" t="s">
        <v>34</v>
      </c>
      <c r="Q237" s="31" t="s">
        <v>36</v>
      </c>
      <c r="R237" s="6" t="s">
        <v>17</v>
      </c>
    </row>
    <row r="238" spans="2:19" ht="36.75" customHeight="1" x14ac:dyDescent="0.3">
      <c r="B238" s="148">
        <v>18</v>
      </c>
      <c r="C238" s="31">
        <v>1</v>
      </c>
      <c r="D238" s="31">
        <v>100</v>
      </c>
      <c r="E238" s="31" t="s">
        <v>104</v>
      </c>
      <c r="F238" s="7">
        <v>68</v>
      </c>
      <c r="G238" s="8" t="s">
        <v>3</v>
      </c>
      <c r="H238" s="7">
        <v>60</v>
      </c>
      <c r="I238" s="8" t="s">
        <v>3</v>
      </c>
      <c r="J238" s="7"/>
      <c r="K238" s="8"/>
      <c r="L238" s="8"/>
      <c r="M238" s="8"/>
      <c r="N238" s="16">
        <v>125</v>
      </c>
      <c r="O238" s="8" t="s">
        <v>33</v>
      </c>
      <c r="P238" s="67"/>
      <c r="Q238" s="9">
        <f>N238-N238*P238</f>
        <v>125</v>
      </c>
      <c r="R238" s="10">
        <f>Q238*D238</f>
        <v>12500</v>
      </c>
    </row>
    <row r="239" spans="2:19" ht="41.4" x14ac:dyDescent="0.3">
      <c r="B239" s="148"/>
      <c r="C239" s="31">
        <v>2</v>
      </c>
      <c r="D239" s="31" t="s">
        <v>45</v>
      </c>
      <c r="E239" s="31" t="s">
        <v>84</v>
      </c>
      <c r="F239" s="8" t="s">
        <v>3</v>
      </c>
      <c r="G239" s="11">
        <v>0.1</v>
      </c>
      <c r="H239" s="8" t="s">
        <v>3</v>
      </c>
      <c r="I239" s="11">
        <v>0.1</v>
      </c>
      <c r="J239" s="8"/>
      <c r="K239" s="11"/>
      <c r="L239" s="11"/>
      <c r="M239" s="11"/>
      <c r="N239" s="8" t="s">
        <v>3</v>
      </c>
      <c r="O239" s="139">
        <v>0.2</v>
      </c>
      <c r="P239" s="65"/>
      <c r="Q239" s="24" t="s">
        <v>3</v>
      </c>
      <c r="R239" s="10">
        <v>10000</v>
      </c>
      <c r="S239" s="5" t="str">
        <f t="shared" ref="S239" si="6">IF(P239&gt;=O239,"CORRETO","% ABAIXO DO MINIMO")</f>
        <v>% ABAIXO DO MINIMO</v>
      </c>
    </row>
    <row r="240" spans="2:19" ht="41.4" x14ac:dyDescent="0.3">
      <c r="B240" s="148"/>
      <c r="C240" s="31">
        <v>3</v>
      </c>
      <c r="D240" s="31" t="s">
        <v>45</v>
      </c>
      <c r="E240" s="31" t="s">
        <v>85</v>
      </c>
      <c r="F240" s="8" t="s">
        <v>3</v>
      </c>
      <c r="G240" s="11">
        <v>0.1</v>
      </c>
      <c r="H240" s="8" t="s">
        <v>3</v>
      </c>
      <c r="I240" s="11">
        <v>0.1</v>
      </c>
      <c r="J240" s="8"/>
      <c r="K240" s="11"/>
      <c r="L240" s="11"/>
      <c r="M240" s="11"/>
      <c r="N240" s="8" t="s">
        <v>3</v>
      </c>
      <c r="O240" s="139">
        <v>0.2</v>
      </c>
      <c r="P240" s="65"/>
      <c r="Q240" s="24" t="s">
        <v>3</v>
      </c>
      <c r="R240" s="10">
        <v>10000</v>
      </c>
      <c r="S240" s="5" t="str">
        <f>IF(P240&gt;=O240,"CORRETO","% ABAIXO DO MINIMO")</f>
        <v>% ABAIXO DO MINIMO</v>
      </c>
    </row>
    <row r="241" spans="2:19" ht="41.4" x14ac:dyDescent="0.3">
      <c r="B241" s="148"/>
      <c r="C241" s="31">
        <v>4</v>
      </c>
      <c r="D241" s="31" t="s">
        <v>45</v>
      </c>
      <c r="E241" s="31" t="s">
        <v>86</v>
      </c>
      <c r="F241" s="8" t="s">
        <v>3</v>
      </c>
      <c r="G241" s="11">
        <v>0.03</v>
      </c>
      <c r="H241" s="8" t="s">
        <v>3</v>
      </c>
      <c r="I241" s="11">
        <v>0.05</v>
      </c>
      <c r="J241" s="8"/>
      <c r="K241" s="11"/>
      <c r="L241" s="11"/>
      <c r="M241" s="11"/>
      <c r="N241" s="8" t="s">
        <v>3</v>
      </c>
      <c r="O241" s="139">
        <v>0.03</v>
      </c>
      <c r="P241" s="65"/>
      <c r="Q241" s="24" t="s">
        <v>3</v>
      </c>
      <c r="R241" s="10">
        <v>20000</v>
      </c>
      <c r="S241" s="5" t="str">
        <f>IF(P241&gt;=O241,"CORRETO","% ABAIXO DO MINIMO")</f>
        <v>% ABAIXO DO MINIMO</v>
      </c>
    </row>
    <row r="242" spans="2:19" x14ac:dyDescent="0.3">
      <c r="B242" s="13"/>
      <c r="C242" s="153" t="s">
        <v>82</v>
      </c>
      <c r="D242" s="154"/>
      <c r="E242" s="154"/>
      <c r="F242" s="154"/>
      <c r="G242" s="154"/>
      <c r="H242" s="154"/>
      <c r="I242" s="154"/>
      <c r="J242" s="154"/>
      <c r="K242" s="154"/>
      <c r="L242" s="154"/>
      <c r="M242" s="154"/>
      <c r="N242" s="154"/>
      <c r="O242" s="155"/>
      <c r="P242" s="30"/>
      <c r="Q242" s="30"/>
      <c r="R242" s="10">
        <f>SUM(R238:R241)</f>
        <v>52500</v>
      </c>
    </row>
    <row r="243" spans="2:19" x14ac:dyDescent="0.3">
      <c r="B243" s="15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14"/>
    </row>
    <row r="244" spans="2:19" x14ac:dyDescent="0.3">
      <c r="C244" s="18"/>
      <c r="D244" s="18"/>
      <c r="E244" s="19" t="s">
        <v>37</v>
      </c>
      <c r="O244" s="21" t="s">
        <v>42</v>
      </c>
      <c r="P244" s="21" t="s">
        <v>43</v>
      </c>
    </row>
    <row r="245" spans="2:19" x14ac:dyDescent="0.3">
      <c r="B245" s="18"/>
      <c r="C245" s="18"/>
      <c r="D245" s="18"/>
      <c r="E245" s="19" t="s">
        <v>38</v>
      </c>
      <c r="O245" s="132">
        <f>SUM(P239+P240+P241)/3</f>
        <v>0</v>
      </c>
      <c r="P245" s="132">
        <f>P238</f>
        <v>0</v>
      </c>
    </row>
    <row r="246" spans="2:19" x14ac:dyDescent="0.3">
      <c r="B246" s="18"/>
      <c r="C246" s="18"/>
      <c r="D246" s="18"/>
      <c r="E246" s="19" t="s">
        <v>39</v>
      </c>
      <c r="O246" s="22" t="s">
        <v>41</v>
      </c>
      <c r="P246" s="23">
        <f>0.6*O245+0.4*P245</f>
        <v>0</v>
      </c>
    </row>
    <row r="247" spans="2:19" x14ac:dyDescent="0.3">
      <c r="B247" s="18"/>
      <c r="C247" s="18"/>
      <c r="D247" s="18"/>
      <c r="E247" s="19" t="s">
        <v>40</v>
      </c>
    </row>
    <row r="248" spans="2:19" x14ac:dyDescent="0.3">
      <c r="B248" s="18"/>
      <c r="C248" s="18"/>
      <c r="D248" s="18"/>
      <c r="E248" s="26"/>
    </row>
    <row r="249" spans="2:19" x14ac:dyDescent="0.3">
      <c r="B249" s="149" t="s">
        <v>185</v>
      </c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</row>
    <row r="250" spans="2:19" ht="69" x14ac:dyDescent="0.3">
      <c r="B250" s="70" t="s">
        <v>0</v>
      </c>
      <c r="C250" s="70" t="s">
        <v>1</v>
      </c>
      <c r="D250" s="144" t="s">
        <v>44</v>
      </c>
      <c r="E250" s="144" t="s">
        <v>2</v>
      </c>
      <c r="F250" s="70" t="s">
        <v>4</v>
      </c>
      <c r="G250" s="70" t="s">
        <v>5</v>
      </c>
      <c r="H250" s="70" t="s">
        <v>4</v>
      </c>
      <c r="I250" s="70" t="s">
        <v>5</v>
      </c>
      <c r="J250" s="70"/>
      <c r="K250" s="70"/>
      <c r="L250" s="70"/>
      <c r="M250" s="70"/>
      <c r="N250" s="70" t="s">
        <v>4</v>
      </c>
      <c r="O250" s="70" t="s">
        <v>32</v>
      </c>
      <c r="P250" s="25" t="s">
        <v>34</v>
      </c>
      <c r="Q250" s="70" t="s">
        <v>36</v>
      </c>
      <c r="R250" s="6" t="s">
        <v>17</v>
      </c>
    </row>
    <row r="251" spans="2:19" ht="27.6" x14ac:dyDescent="0.3">
      <c r="B251" s="148">
        <v>19</v>
      </c>
      <c r="C251" s="141">
        <v>1</v>
      </c>
      <c r="D251" s="130">
        <v>40</v>
      </c>
      <c r="E251" s="145" t="s">
        <v>158</v>
      </c>
      <c r="F251" s="142">
        <v>85</v>
      </c>
      <c r="G251" s="8" t="s">
        <v>3</v>
      </c>
      <c r="H251" s="7">
        <v>80</v>
      </c>
      <c r="I251" s="8" t="s">
        <v>3</v>
      </c>
      <c r="J251" s="7"/>
      <c r="K251" s="8"/>
      <c r="L251" s="8"/>
      <c r="M251" s="8"/>
      <c r="N251" s="16">
        <v>120</v>
      </c>
      <c r="O251" s="8" t="s">
        <v>33</v>
      </c>
      <c r="P251" s="67"/>
      <c r="Q251" s="9">
        <f>N251-N251*P251</f>
        <v>120</v>
      </c>
      <c r="R251" s="10">
        <f>Q251*D251</f>
        <v>4800</v>
      </c>
    </row>
    <row r="252" spans="2:19" ht="41.4" x14ac:dyDescent="0.3">
      <c r="B252" s="148"/>
      <c r="C252" s="141">
        <v>2</v>
      </c>
      <c r="D252" s="130" t="s">
        <v>45</v>
      </c>
      <c r="E252" s="145" t="s">
        <v>159</v>
      </c>
      <c r="F252" s="143" t="s">
        <v>3</v>
      </c>
      <c r="G252" s="11">
        <v>0.1</v>
      </c>
      <c r="H252" s="8" t="s">
        <v>3</v>
      </c>
      <c r="I252" s="11">
        <v>0.1</v>
      </c>
      <c r="J252" s="8"/>
      <c r="K252" s="11"/>
      <c r="L252" s="11"/>
      <c r="M252" s="11"/>
      <c r="N252" s="8" t="s">
        <v>3</v>
      </c>
      <c r="O252" s="139">
        <v>0.04</v>
      </c>
      <c r="P252" s="65"/>
      <c r="Q252" s="24" t="s">
        <v>3</v>
      </c>
      <c r="R252" s="10">
        <v>5900</v>
      </c>
      <c r="S252" s="5" t="str">
        <f t="shared" ref="S252:S256" si="7">IF(P252&gt;=O252,"CORRETO","% ABAIXO DO MINIMO")</f>
        <v>% ABAIXO DO MINIMO</v>
      </c>
    </row>
    <row r="253" spans="2:19" ht="41.4" x14ac:dyDescent="0.3">
      <c r="B253" s="148"/>
      <c r="C253" s="141">
        <v>3</v>
      </c>
      <c r="D253" s="130" t="s">
        <v>45</v>
      </c>
      <c r="E253" s="145" t="s">
        <v>160</v>
      </c>
      <c r="F253" s="143" t="s">
        <v>3</v>
      </c>
      <c r="G253" s="11">
        <v>0.1</v>
      </c>
      <c r="H253" s="8" t="s">
        <v>3</v>
      </c>
      <c r="I253" s="11">
        <v>0.1</v>
      </c>
      <c r="J253" s="8"/>
      <c r="K253" s="11"/>
      <c r="L253" s="11"/>
      <c r="M253" s="11"/>
      <c r="N253" s="8" t="s">
        <v>3</v>
      </c>
      <c r="O253" s="139">
        <v>0.04</v>
      </c>
      <c r="P253" s="65"/>
      <c r="Q253" s="24" t="s">
        <v>3</v>
      </c>
      <c r="R253" s="10">
        <v>7600</v>
      </c>
      <c r="S253" s="5" t="str">
        <f t="shared" si="7"/>
        <v>% ABAIXO DO MINIMO</v>
      </c>
    </row>
    <row r="254" spans="2:19" ht="41.4" x14ac:dyDescent="0.3">
      <c r="B254" s="148"/>
      <c r="C254" s="141">
        <v>4</v>
      </c>
      <c r="D254" s="130" t="s">
        <v>45</v>
      </c>
      <c r="E254" s="145" t="s">
        <v>155</v>
      </c>
      <c r="F254" s="143"/>
      <c r="G254" s="11"/>
      <c r="H254" s="8"/>
      <c r="I254" s="11"/>
      <c r="J254" s="8"/>
      <c r="K254" s="11"/>
      <c r="L254" s="11"/>
      <c r="M254" s="11"/>
      <c r="N254" s="8" t="s">
        <v>3</v>
      </c>
      <c r="O254" s="139">
        <v>0.17</v>
      </c>
      <c r="P254" s="65"/>
      <c r="Q254" s="24" t="s">
        <v>3</v>
      </c>
      <c r="R254" s="10">
        <v>3000</v>
      </c>
      <c r="S254" s="5" t="str">
        <f t="shared" ref="S254:S255" si="8">IF(P254&gt;=O254,"CORRETO","% ABAIXO DO MINIMO")</f>
        <v>% ABAIXO DO MINIMO</v>
      </c>
    </row>
    <row r="255" spans="2:19" ht="41.4" x14ac:dyDescent="0.3">
      <c r="B255" s="148"/>
      <c r="C255" s="141">
        <v>5</v>
      </c>
      <c r="D255" s="130" t="s">
        <v>45</v>
      </c>
      <c r="E255" s="76" t="s">
        <v>156</v>
      </c>
      <c r="F255" s="143"/>
      <c r="G255" s="11"/>
      <c r="H255" s="8"/>
      <c r="I255" s="11"/>
      <c r="J255" s="8"/>
      <c r="K255" s="11"/>
      <c r="L255" s="11"/>
      <c r="M255" s="11"/>
      <c r="N255" s="8" t="s">
        <v>3</v>
      </c>
      <c r="O255" s="139">
        <v>0.17</v>
      </c>
      <c r="P255" s="65"/>
      <c r="Q255" s="24" t="s">
        <v>3</v>
      </c>
      <c r="R255" s="10">
        <v>3000</v>
      </c>
      <c r="S255" s="5" t="str">
        <f t="shared" si="8"/>
        <v>% ABAIXO DO MINIMO</v>
      </c>
    </row>
    <row r="256" spans="2:19" ht="41.4" x14ac:dyDescent="0.3">
      <c r="B256" s="148"/>
      <c r="C256" s="141">
        <v>6</v>
      </c>
      <c r="D256" s="130" t="s">
        <v>45</v>
      </c>
      <c r="E256" s="77" t="s">
        <v>157</v>
      </c>
      <c r="F256" s="143" t="s">
        <v>3</v>
      </c>
      <c r="G256" s="11">
        <v>0.03</v>
      </c>
      <c r="H256" s="8" t="s">
        <v>3</v>
      </c>
      <c r="I256" s="11">
        <v>0.05</v>
      </c>
      <c r="J256" s="8"/>
      <c r="K256" s="11"/>
      <c r="L256" s="11"/>
      <c r="M256" s="11"/>
      <c r="N256" s="8" t="s">
        <v>3</v>
      </c>
      <c r="O256" s="139">
        <v>0.04</v>
      </c>
      <c r="P256" s="65"/>
      <c r="Q256" s="24" t="s">
        <v>3</v>
      </c>
      <c r="R256" s="10">
        <v>3000</v>
      </c>
      <c r="S256" s="5" t="str">
        <f t="shared" si="7"/>
        <v>% ABAIXO DO MINIMO</v>
      </c>
    </row>
    <row r="257" spans="2:19" x14ac:dyDescent="0.3">
      <c r="B257" s="13"/>
      <c r="C257" s="153" t="s">
        <v>87</v>
      </c>
      <c r="D257" s="174"/>
      <c r="E257" s="174"/>
      <c r="F257" s="154"/>
      <c r="G257" s="154"/>
      <c r="H257" s="154"/>
      <c r="I257" s="154"/>
      <c r="J257" s="154"/>
      <c r="K257" s="154"/>
      <c r="L257" s="154"/>
      <c r="M257" s="154"/>
      <c r="N257" s="154"/>
      <c r="O257" s="155"/>
      <c r="P257" s="69"/>
      <c r="Q257" s="69"/>
      <c r="R257" s="10">
        <f>SUM(R251:R256)</f>
        <v>27300</v>
      </c>
    </row>
    <row r="258" spans="2:19" x14ac:dyDescent="0.3">
      <c r="B258" s="15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14"/>
    </row>
    <row r="259" spans="2:19" x14ac:dyDescent="0.3">
      <c r="C259" s="18"/>
      <c r="D259" s="18"/>
      <c r="E259" s="19" t="s">
        <v>37</v>
      </c>
      <c r="O259" s="21" t="s">
        <v>42</v>
      </c>
      <c r="P259" s="21" t="s">
        <v>43</v>
      </c>
    </row>
    <row r="260" spans="2:19" x14ac:dyDescent="0.3">
      <c r="B260" s="18"/>
      <c r="C260" s="18"/>
      <c r="D260" s="18"/>
      <c r="E260" s="19" t="s">
        <v>38</v>
      </c>
      <c r="O260" s="132">
        <f>SUM(P252:P256)/5</f>
        <v>0</v>
      </c>
      <c r="P260" s="132">
        <f>P251</f>
        <v>0</v>
      </c>
    </row>
    <row r="261" spans="2:19" x14ac:dyDescent="0.3">
      <c r="B261" s="18"/>
      <c r="C261" s="18"/>
      <c r="D261" s="18"/>
      <c r="E261" s="19" t="s">
        <v>39</v>
      </c>
      <c r="O261" s="22" t="s">
        <v>41</v>
      </c>
      <c r="P261" s="23">
        <f>0.6*O260+0.4*P260</f>
        <v>0</v>
      </c>
    </row>
    <row r="262" spans="2:19" x14ac:dyDescent="0.3">
      <c r="B262" s="18"/>
      <c r="C262" s="18"/>
      <c r="D262" s="18"/>
      <c r="E262" s="19" t="s">
        <v>40</v>
      </c>
    </row>
    <row r="263" spans="2:19" x14ac:dyDescent="0.3">
      <c r="B263" s="18"/>
      <c r="C263" s="18"/>
      <c r="D263" s="18"/>
      <c r="E263" s="26"/>
    </row>
    <row r="264" spans="2:19" x14ac:dyDescent="0.3">
      <c r="B264" s="149" t="s">
        <v>186</v>
      </c>
      <c r="C264" s="149"/>
      <c r="D264" s="149"/>
      <c r="E264" s="149"/>
      <c r="F264" s="149"/>
      <c r="G264" s="149"/>
      <c r="H264" s="149"/>
      <c r="I264" s="149"/>
      <c r="J264" s="149"/>
      <c r="K264" s="149"/>
      <c r="L264" s="149"/>
      <c r="M264" s="149"/>
      <c r="N264" s="149"/>
      <c r="O264" s="149"/>
      <c r="P264" s="149"/>
      <c r="Q264" s="149"/>
      <c r="R264" s="149"/>
    </row>
    <row r="265" spans="2:19" ht="69" x14ac:dyDescent="0.3">
      <c r="B265" s="31" t="s">
        <v>0</v>
      </c>
      <c r="C265" s="31" t="s">
        <v>1</v>
      </c>
      <c r="D265" s="31" t="s">
        <v>44</v>
      </c>
      <c r="E265" s="31" t="s">
        <v>2</v>
      </c>
      <c r="F265" s="31" t="s">
        <v>4</v>
      </c>
      <c r="G265" s="31" t="s">
        <v>5</v>
      </c>
      <c r="H265" s="31" t="s">
        <v>4</v>
      </c>
      <c r="I265" s="31" t="s">
        <v>5</v>
      </c>
      <c r="J265" s="31"/>
      <c r="K265" s="31"/>
      <c r="L265" s="31"/>
      <c r="M265" s="31"/>
      <c r="N265" s="31" t="s">
        <v>4</v>
      </c>
      <c r="O265" s="31" t="s">
        <v>32</v>
      </c>
      <c r="P265" s="25" t="s">
        <v>34</v>
      </c>
      <c r="Q265" s="31" t="s">
        <v>36</v>
      </c>
      <c r="R265" s="6" t="s">
        <v>17</v>
      </c>
    </row>
    <row r="266" spans="2:19" ht="36" customHeight="1" x14ac:dyDescent="0.3">
      <c r="B266" s="148">
        <v>20</v>
      </c>
      <c r="C266" s="31">
        <v>1</v>
      </c>
      <c r="D266" s="31">
        <v>100</v>
      </c>
      <c r="E266" s="31" t="s">
        <v>106</v>
      </c>
      <c r="F266" s="7">
        <v>150</v>
      </c>
      <c r="G266" s="8" t="s">
        <v>3</v>
      </c>
      <c r="H266" s="7">
        <v>130</v>
      </c>
      <c r="I266" s="8" t="s">
        <v>3</v>
      </c>
      <c r="J266" s="7"/>
      <c r="K266" s="8"/>
      <c r="L266" s="8"/>
      <c r="M266" s="8"/>
      <c r="N266" s="16">
        <v>150</v>
      </c>
      <c r="O266" s="8" t="s">
        <v>33</v>
      </c>
      <c r="P266" s="67"/>
      <c r="Q266" s="9">
        <f>N266-N266*P266</f>
        <v>150</v>
      </c>
      <c r="R266" s="10">
        <f>Q266*D266</f>
        <v>15000</v>
      </c>
    </row>
    <row r="267" spans="2:19" ht="41.4" x14ac:dyDescent="0.3">
      <c r="B267" s="148"/>
      <c r="C267" s="31">
        <v>2</v>
      </c>
      <c r="D267" s="31" t="s">
        <v>45</v>
      </c>
      <c r="E267" s="31" t="s">
        <v>107</v>
      </c>
      <c r="F267" s="8" t="s">
        <v>3</v>
      </c>
      <c r="G267" s="11">
        <v>0.1</v>
      </c>
      <c r="H267" s="8" t="s">
        <v>3</v>
      </c>
      <c r="I267" s="11">
        <v>0.1</v>
      </c>
      <c r="J267" s="8"/>
      <c r="K267" s="11"/>
      <c r="L267" s="11"/>
      <c r="M267" s="11"/>
      <c r="N267" s="8" t="s">
        <v>3</v>
      </c>
      <c r="O267" s="139">
        <v>0.2</v>
      </c>
      <c r="P267" s="65"/>
      <c r="Q267" s="24" t="s">
        <v>3</v>
      </c>
      <c r="R267" s="10">
        <v>15000</v>
      </c>
      <c r="S267" s="5" t="str">
        <f>IF(P267&gt;=O267,"CORRETO","% ABAIXO DO MINIMO")</f>
        <v>% ABAIXO DO MINIMO</v>
      </c>
    </row>
    <row r="268" spans="2:19" ht="41.4" x14ac:dyDescent="0.3">
      <c r="B268" s="148"/>
      <c r="C268" s="31">
        <v>3</v>
      </c>
      <c r="D268" s="31" t="s">
        <v>45</v>
      </c>
      <c r="E268" s="31" t="s">
        <v>108</v>
      </c>
      <c r="F268" s="8" t="s">
        <v>3</v>
      </c>
      <c r="G268" s="11">
        <v>0.1</v>
      </c>
      <c r="H268" s="8" t="s">
        <v>3</v>
      </c>
      <c r="I268" s="11">
        <v>0.1</v>
      </c>
      <c r="J268" s="8"/>
      <c r="K268" s="11"/>
      <c r="L268" s="11"/>
      <c r="M268" s="11"/>
      <c r="N268" s="8" t="s">
        <v>3</v>
      </c>
      <c r="O268" s="139">
        <v>0.2</v>
      </c>
      <c r="P268" s="65"/>
      <c r="Q268" s="24" t="s">
        <v>3</v>
      </c>
      <c r="R268" s="10">
        <v>15000</v>
      </c>
      <c r="S268" s="5" t="str">
        <f>IF(P268&gt;=O268,"CORRETO","% ABAIXO DO MINIMO")</f>
        <v>% ABAIXO DO MINIMO</v>
      </c>
    </row>
    <row r="269" spans="2:19" ht="41.4" x14ac:dyDescent="0.3">
      <c r="B269" s="148"/>
      <c r="C269" s="31">
        <v>4</v>
      </c>
      <c r="D269" s="31" t="s">
        <v>45</v>
      </c>
      <c r="E269" s="31" t="s">
        <v>109</v>
      </c>
      <c r="F269" s="8" t="s">
        <v>3</v>
      </c>
      <c r="G269" s="11">
        <v>0.03</v>
      </c>
      <c r="H269" s="8" t="s">
        <v>3</v>
      </c>
      <c r="I269" s="11">
        <v>0.05</v>
      </c>
      <c r="J269" s="8"/>
      <c r="K269" s="11"/>
      <c r="L269" s="11"/>
      <c r="M269" s="11"/>
      <c r="N269" s="8" t="s">
        <v>3</v>
      </c>
      <c r="O269" s="139">
        <v>0.03</v>
      </c>
      <c r="P269" s="65"/>
      <c r="Q269" s="24" t="s">
        <v>3</v>
      </c>
      <c r="R269" s="10">
        <v>15000</v>
      </c>
      <c r="S269" s="5" t="str">
        <f>IF(P269&gt;=O269,"CORRETO","% ABAIXO DO MINIMO")</f>
        <v>% ABAIXO DO MINIMO</v>
      </c>
    </row>
    <row r="270" spans="2:19" x14ac:dyDescent="0.3">
      <c r="B270" s="13"/>
      <c r="C270" s="153" t="s">
        <v>96</v>
      </c>
      <c r="D270" s="154"/>
      <c r="E270" s="154"/>
      <c r="F270" s="154"/>
      <c r="G270" s="154"/>
      <c r="H270" s="154"/>
      <c r="I270" s="154"/>
      <c r="J270" s="154"/>
      <c r="K270" s="154"/>
      <c r="L270" s="154"/>
      <c r="M270" s="154"/>
      <c r="N270" s="154"/>
      <c r="O270" s="155"/>
      <c r="P270" s="30"/>
      <c r="Q270" s="30"/>
      <c r="R270" s="10">
        <f>SUM(R266:R269)</f>
        <v>60000</v>
      </c>
    </row>
    <row r="271" spans="2:19" x14ac:dyDescent="0.3">
      <c r="B271" s="15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14"/>
    </row>
    <row r="272" spans="2:19" x14ac:dyDescent="0.3">
      <c r="C272" s="18"/>
      <c r="D272" s="18"/>
      <c r="E272" s="19" t="s">
        <v>37</v>
      </c>
      <c r="O272" s="21" t="s">
        <v>42</v>
      </c>
      <c r="P272" s="21" t="s">
        <v>43</v>
      </c>
    </row>
    <row r="273" spans="2:19" x14ac:dyDescent="0.3">
      <c r="B273" s="18"/>
      <c r="C273" s="18"/>
      <c r="D273" s="18"/>
      <c r="E273" s="19" t="s">
        <v>38</v>
      </c>
      <c r="O273" s="132">
        <f>SUM(P267+P268+P269)/3</f>
        <v>0</v>
      </c>
      <c r="P273" s="132">
        <f>P266</f>
        <v>0</v>
      </c>
    </row>
    <row r="274" spans="2:19" x14ac:dyDescent="0.3">
      <c r="B274" s="18"/>
      <c r="C274" s="18"/>
      <c r="D274" s="18"/>
      <c r="E274" s="19" t="s">
        <v>39</v>
      </c>
      <c r="O274" s="22" t="s">
        <v>41</v>
      </c>
      <c r="P274" s="23">
        <f>0.6*O273+0.4*P273</f>
        <v>0</v>
      </c>
    </row>
    <row r="275" spans="2:19" x14ac:dyDescent="0.3">
      <c r="B275" s="18"/>
      <c r="C275" s="18"/>
      <c r="D275" s="18"/>
      <c r="E275" s="19" t="s">
        <v>40</v>
      </c>
    </row>
    <row r="276" spans="2:19" x14ac:dyDescent="0.3">
      <c r="B276" s="18"/>
      <c r="C276" s="18"/>
      <c r="D276" s="18"/>
      <c r="E276" s="26"/>
    </row>
    <row r="277" spans="2:19" x14ac:dyDescent="0.3">
      <c r="B277" s="149" t="s">
        <v>187</v>
      </c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</row>
    <row r="278" spans="2:19" ht="69" x14ac:dyDescent="0.3">
      <c r="B278" s="31" t="s">
        <v>0</v>
      </c>
      <c r="C278" s="31" t="s">
        <v>1</v>
      </c>
      <c r="D278" s="31" t="s">
        <v>44</v>
      </c>
      <c r="E278" s="31" t="s">
        <v>2</v>
      </c>
      <c r="F278" s="31" t="s">
        <v>4</v>
      </c>
      <c r="G278" s="31" t="s">
        <v>5</v>
      </c>
      <c r="H278" s="31" t="s">
        <v>4</v>
      </c>
      <c r="I278" s="31" t="s">
        <v>5</v>
      </c>
      <c r="J278" s="31" t="s">
        <v>4</v>
      </c>
      <c r="K278" s="31" t="s">
        <v>5</v>
      </c>
      <c r="L278" s="31"/>
      <c r="M278" s="31"/>
      <c r="N278" s="31" t="s">
        <v>4</v>
      </c>
      <c r="O278" s="31" t="s">
        <v>32</v>
      </c>
      <c r="P278" s="25" t="s">
        <v>34</v>
      </c>
      <c r="Q278" s="31" t="s">
        <v>36</v>
      </c>
      <c r="R278" s="6" t="s">
        <v>17</v>
      </c>
    </row>
    <row r="279" spans="2:19" ht="38.25" customHeight="1" x14ac:dyDescent="0.3">
      <c r="B279" s="148">
        <v>21</v>
      </c>
      <c r="C279" s="31">
        <v>1</v>
      </c>
      <c r="D279" s="31">
        <v>100</v>
      </c>
      <c r="E279" s="31" t="s">
        <v>111</v>
      </c>
      <c r="F279" s="7">
        <v>145</v>
      </c>
      <c r="G279" s="8" t="s">
        <v>3</v>
      </c>
      <c r="H279" s="7">
        <v>150</v>
      </c>
      <c r="I279" s="8" t="s">
        <v>3</v>
      </c>
      <c r="J279" s="7">
        <v>130</v>
      </c>
      <c r="K279" s="8" t="s">
        <v>3</v>
      </c>
      <c r="L279" s="8"/>
      <c r="M279" s="8"/>
      <c r="N279" s="16">
        <v>150</v>
      </c>
      <c r="O279" s="8" t="s">
        <v>33</v>
      </c>
      <c r="P279" s="67"/>
      <c r="Q279" s="9">
        <f>N279-N279*P279</f>
        <v>150</v>
      </c>
      <c r="R279" s="10">
        <f>Q279*D279</f>
        <v>15000</v>
      </c>
    </row>
    <row r="280" spans="2:19" ht="41.4" x14ac:dyDescent="0.3">
      <c r="B280" s="148"/>
      <c r="C280" s="31">
        <v>2</v>
      </c>
      <c r="D280" s="31" t="s">
        <v>45</v>
      </c>
      <c r="E280" s="31" t="s">
        <v>112</v>
      </c>
      <c r="F280" s="8" t="s">
        <v>3</v>
      </c>
      <c r="G280" s="11">
        <v>0.1</v>
      </c>
      <c r="H280" s="8" t="s">
        <v>3</v>
      </c>
      <c r="I280" s="11">
        <v>0.1</v>
      </c>
      <c r="J280" s="8" t="s">
        <v>3</v>
      </c>
      <c r="K280" s="11">
        <v>0.1</v>
      </c>
      <c r="L280" s="11"/>
      <c r="M280" s="11"/>
      <c r="N280" s="8" t="s">
        <v>3</v>
      </c>
      <c r="O280" s="139">
        <v>0.2</v>
      </c>
      <c r="P280" s="65"/>
      <c r="Q280" s="24" t="s">
        <v>3</v>
      </c>
      <c r="R280" s="10">
        <v>20000</v>
      </c>
      <c r="S280" s="5" t="str">
        <f t="shared" ref="S280:S282" si="9">IF(P280&gt;=O280,"CORRETO","% ABAIXO DO MINIMO")</f>
        <v>% ABAIXO DO MINIMO</v>
      </c>
    </row>
    <row r="281" spans="2:19" ht="41.4" x14ac:dyDescent="0.3">
      <c r="B281" s="148"/>
      <c r="C281" s="31">
        <v>3</v>
      </c>
      <c r="D281" s="31" t="s">
        <v>45</v>
      </c>
      <c r="E281" s="31" t="s">
        <v>113</v>
      </c>
      <c r="F281" s="8" t="s">
        <v>3</v>
      </c>
      <c r="G281" s="11">
        <v>0.15</v>
      </c>
      <c r="H281" s="8" t="s">
        <v>3</v>
      </c>
      <c r="I281" s="11">
        <v>0.1</v>
      </c>
      <c r="J281" s="8" t="s">
        <v>3</v>
      </c>
      <c r="K281" s="11">
        <v>0.1</v>
      </c>
      <c r="L281" s="11"/>
      <c r="M281" s="11"/>
      <c r="N281" s="8" t="s">
        <v>3</v>
      </c>
      <c r="O281" s="139">
        <v>0.2</v>
      </c>
      <c r="P281" s="65"/>
      <c r="Q281" s="24" t="s">
        <v>3</v>
      </c>
      <c r="R281" s="10">
        <v>15000</v>
      </c>
      <c r="S281" s="5" t="str">
        <f t="shared" si="9"/>
        <v>% ABAIXO DO MINIMO</v>
      </c>
    </row>
    <row r="282" spans="2:19" ht="41.4" x14ac:dyDescent="0.3">
      <c r="B282" s="148"/>
      <c r="C282" s="31">
        <v>4</v>
      </c>
      <c r="D282" s="31" t="s">
        <v>45</v>
      </c>
      <c r="E282" s="31" t="s">
        <v>114</v>
      </c>
      <c r="F282" s="8" t="s">
        <v>3</v>
      </c>
      <c r="G282" s="11">
        <v>0.3</v>
      </c>
      <c r="H282" s="8" t="s">
        <v>3</v>
      </c>
      <c r="I282" s="11">
        <v>0.03</v>
      </c>
      <c r="J282" s="8" t="s">
        <v>3</v>
      </c>
      <c r="K282" s="11">
        <v>0.05</v>
      </c>
      <c r="L282" s="11"/>
      <c r="M282" s="11"/>
      <c r="N282" s="8" t="s">
        <v>3</v>
      </c>
      <c r="O282" s="139">
        <v>0.03</v>
      </c>
      <c r="P282" s="65"/>
      <c r="Q282" s="24" t="s">
        <v>3</v>
      </c>
      <c r="R282" s="10">
        <v>15000</v>
      </c>
      <c r="S282" s="5" t="str">
        <f t="shared" si="9"/>
        <v>% ABAIXO DO MINIMO</v>
      </c>
    </row>
    <row r="283" spans="2:19" x14ac:dyDescent="0.3">
      <c r="B283" s="13"/>
      <c r="C283" s="153" t="s">
        <v>101</v>
      </c>
      <c r="D283" s="154"/>
      <c r="E283" s="154"/>
      <c r="F283" s="154"/>
      <c r="G283" s="154"/>
      <c r="H283" s="154"/>
      <c r="I283" s="154"/>
      <c r="J283" s="154"/>
      <c r="K283" s="154"/>
      <c r="L283" s="154"/>
      <c r="M283" s="154"/>
      <c r="N283" s="154"/>
      <c r="O283" s="155"/>
      <c r="P283" s="30"/>
      <c r="Q283" s="30"/>
      <c r="R283" s="10">
        <f>SUM(R279:R282)</f>
        <v>65000</v>
      </c>
    </row>
    <row r="284" spans="2:19" x14ac:dyDescent="0.3">
      <c r="B284" s="15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14"/>
    </row>
    <row r="285" spans="2:19" x14ac:dyDescent="0.3">
      <c r="C285" s="18"/>
      <c r="D285" s="18"/>
      <c r="E285" s="19" t="s">
        <v>37</v>
      </c>
      <c r="O285" s="21" t="s">
        <v>42</v>
      </c>
      <c r="P285" s="21" t="s">
        <v>43</v>
      </c>
    </row>
    <row r="286" spans="2:19" x14ac:dyDescent="0.3">
      <c r="B286" s="18"/>
      <c r="C286" s="18"/>
      <c r="D286" s="18"/>
      <c r="E286" s="19" t="s">
        <v>38</v>
      </c>
      <c r="O286" s="132">
        <f>SUM(P280+P281+P282)/3</f>
        <v>0</v>
      </c>
      <c r="P286" s="132">
        <f>P279</f>
        <v>0</v>
      </c>
    </row>
    <row r="287" spans="2:19" x14ac:dyDescent="0.3">
      <c r="B287" s="18"/>
      <c r="C287" s="18"/>
      <c r="D287" s="18"/>
      <c r="E287" s="19" t="s">
        <v>39</v>
      </c>
      <c r="O287" s="22" t="s">
        <v>41</v>
      </c>
      <c r="P287" s="23">
        <f>0.6*O286+0.4*P286</f>
        <v>0</v>
      </c>
    </row>
    <row r="288" spans="2:19" x14ac:dyDescent="0.3">
      <c r="B288" s="18"/>
      <c r="C288" s="18"/>
      <c r="D288" s="18"/>
      <c r="E288" s="19" t="s">
        <v>40</v>
      </c>
    </row>
    <row r="289" spans="2:19" x14ac:dyDescent="0.3">
      <c r="B289" s="18"/>
      <c r="C289" s="18"/>
      <c r="D289" s="18"/>
      <c r="E289" s="26"/>
    </row>
    <row r="290" spans="2:19" x14ac:dyDescent="0.3">
      <c r="B290" s="18"/>
      <c r="C290" s="18"/>
      <c r="D290" s="18"/>
      <c r="E290" s="26"/>
    </row>
    <row r="291" spans="2:19" x14ac:dyDescent="0.3">
      <c r="B291" s="18"/>
      <c r="C291" s="18"/>
      <c r="D291" s="18"/>
      <c r="E291" s="26"/>
    </row>
    <row r="292" spans="2:19" x14ac:dyDescent="0.3">
      <c r="B292" s="18"/>
      <c r="C292" s="18"/>
      <c r="D292" s="18"/>
      <c r="E292" s="26"/>
    </row>
    <row r="293" spans="2:19" x14ac:dyDescent="0.3">
      <c r="B293" s="18"/>
      <c r="C293" s="18"/>
      <c r="D293" s="18"/>
      <c r="E293" s="26"/>
    </row>
    <row r="294" spans="2:19" x14ac:dyDescent="0.3">
      <c r="B294" s="18"/>
      <c r="C294" s="18"/>
      <c r="D294" s="18"/>
      <c r="E294" s="26"/>
    </row>
    <row r="295" spans="2:19" x14ac:dyDescent="0.3">
      <c r="B295" s="149" t="s">
        <v>188</v>
      </c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</row>
    <row r="296" spans="2:19" ht="69" x14ac:dyDescent="0.3">
      <c r="B296" s="31" t="s">
        <v>0</v>
      </c>
      <c r="C296" s="31" t="s">
        <v>1</v>
      </c>
      <c r="D296" s="31" t="s">
        <v>44</v>
      </c>
      <c r="E296" s="31" t="s">
        <v>2</v>
      </c>
      <c r="F296" s="31" t="s">
        <v>4</v>
      </c>
      <c r="G296" s="31" t="s">
        <v>5</v>
      </c>
      <c r="H296" s="31" t="s">
        <v>4</v>
      </c>
      <c r="I296" s="31" t="s">
        <v>5</v>
      </c>
      <c r="J296" s="31"/>
      <c r="K296" s="31"/>
      <c r="L296" s="31"/>
      <c r="M296" s="31"/>
      <c r="N296" s="31" t="s">
        <v>4</v>
      </c>
      <c r="O296" s="31" t="s">
        <v>32</v>
      </c>
      <c r="P296" s="25" t="s">
        <v>34</v>
      </c>
      <c r="Q296" s="31" t="s">
        <v>36</v>
      </c>
      <c r="R296" s="6" t="s">
        <v>17</v>
      </c>
    </row>
    <row r="297" spans="2:19" ht="41.4" x14ac:dyDescent="0.3">
      <c r="B297" s="148">
        <v>22</v>
      </c>
      <c r="C297" s="31">
        <v>1</v>
      </c>
      <c r="D297" s="31">
        <v>100</v>
      </c>
      <c r="E297" s="31" t="s">
        <v>116</v>
      </c>
      <c r="F297" s="7">
        <v>90</v>
      </c>
      <c r="G297" s="8" t="s">
        <v>3</v>
      </c>
      <c r="H297" s="7">
        <v>80</v>
      </c>
      <c r="I297" s="8" t="s">
        <v>3</v>
      </c>
      <c r="J297" s="7"/>
      <c r="K297" s="8"/>
      <c r="L297" s="8"/>
      <c r="M297" s="8"/>
      <c r="N297" s="16">
        <v>125</v>
      </c>
      <c r="O297" s="8" t="s">
        <v>33</v>
      </c>
      <c r="P297" s="67"/>
      <c r="Q297" s="9">
        <f>N297-N297*P297</f>
        <v>125</v>
      </c>
      <c r="R297" s="10">
        <f>Q297*D297</f>
        <v>12500</v>
      </c>
    </row>
    <row r="298" spans="2:19" ht="41.4" x14ac:dyDescent="0.3">
      <c r="B298" s="148"/>
      <c r="C298" s="31">
        <v>2</v>
      </c>
      <c r="D298" s="31" t="s">
        <v>45</v>
      </c>
      <c r="E298" s="31" t="s">
        <v>84</v>
      </c>
      <c r="F298" s="8" t="s">
        <v>3</v>
      </c>
      <c r="G298" s="11">
        <v>0.1</v>
      </c>
      <c r="H298" s="8" t="s">
        <v>3</v>
      </c>
      <c r="I298" s="11">
        <v>0.1</v>
      </c>
      <c r="J298" s="8"/>
      <c r="K298" s="11"/>
      <c r="L298" s="11"/>
      <c r="M298" s="11"/>
      <c r="N298" s="8" t="s">
        <v>3</v>
      </c>
      <c r="O298" s="139">
        <v>0.2</v>
      </c>
      <c r="P298" s="65"/>
      <c r="Q298" s="24" t="s">
        <v>3</v>
      </c>
      <c r="R298" s="10">
        <v>5000</v>
      </c>
      <c r="S298" s="5" t="str">
        <f>IF(P298&gt;=O298,"CORRETO","% ABAIXO DO MINIMO")</f>
        <v>% ABAIXO DO MINIMO</v>
      </c>
    </row>
    <row r="299" spans="2:19" ht="41.4" x14ac:dyDescent="0.3">
      <c r="B299" s="148"/>
      <c r="C299" s="31">
        <v>3</v>
      </c>
      <c r="D299" s="31" t="s">
        <v>45</v>
      </c>
      <c r="E299" s="31" t="s">
        <v>85</v>
      </c>
      <c r="F299" s="8" t="s">
        <v>3</v>
      </c>
      <c r="G299" s="11">
        <v>0.1</v>
      </c>
      <c r="H299" s="8" t="s">
        <v>3</v>
      </c>
      <c r="I299" s="11">
        <v>0.1</v>
      </c>
      <c r="J299" s="8"/>
      <c r="K299" s="11"/>
      <c r="L299" s="11"/>
      <c r="M299" s="11"/>
      <c r="N299" s="8" t="s">
        <v>3</v>
      </c>
      <c r="O299" s="139">
        <v>0.2</v>
      </c>
      <c r="P299" s="65"/>
      <c r="Q299" s="24" t="s">
        <v>3</v>
      </c>
      <c r="R299" s="10">
        <v>5000</v>
      </c>
      <c r="S299" s="5" t="str">
        <f>IF(P299&gt;=O299,"CORRETO","% ABAIXO DO MINIMO")</f>
        <v>% ABAIXO DO MINIMO</v>
      </c>
    </row>
    <row r="300" spans="2:19" ht="41.4" x14ac:dyDescent="0.3">
      <c r="B300" s="148"/>
      <c r="C300" s="31">
        <v>4</v>
      </c>
      <c r="D300" s="31" t="s">
        <v>45</v>
      </c>
      <c r="E300" s="31" t="s">
        <v>86</v>
      </c>
      <c r="F300" s="8" t="s">
        <v>3</v>
      </c>
      <c r="G300" s="11">
        <v>0.03</v>
      </c>
      <c r="H300" s="8" t="s">
        <v>3</v>
      </c>
      <c r="I300" s="11">
        <v>0.05</v>
      </c>
      <c r="J300" s="8"/>
      <c r="K300" s="11"/>
      <c r="L300" s="11"/>
      <c r="M300" s="11"/>
      <c r="N300" s="8" t="s">
        <v>3</v>
      </c>
      <c r="O300" s="139">
        <v>0.03</v>
      </c>
      <c r="P300" s="65"/>
      <c r="Q300" s="24" t="s">
        <v>3</v>
      </c>
      <c r="R300" s="10">
        <v>5000</v>
      </c>
      <c r="S300" s="5" t="str">
        <f>IF(P300&gt;=O300,"CORRETO","% ABAIXO DO MINIMO")</f>
        <v>% ABAIXO DO MINIMO</v>
      </c>
    </row>
    <row r="301" spans="2:19" x14ac:dyDescent="0.3">
      <c r="B301" s="13"/>
      <c r="C301" s="153" t="s">
        <v>103</v>
      </c>
      <c r="D301" s="154"/>
      <c r="E301" s="154"/>
      <c r="F301" s="154"/>
      <c r="G301" s="154"/>
      <c r="H301" s="154"/>
      <c r="I301" s="154"/>
      <c r="J301" s="154"/>
      <c r="K301" s="154"/>
      <c r="L301" s="154"/>
      <c r="M301" s="154"/>
      <c r="N301" s="154"/>
      <c r="O301" s="155"/>
      <c r="P301" s="30"/>
      <c r="Q301" s="30"/>
      <c r="R301" s="10">
        <f>SUM(R297:R300)</f>
        <v>27500</v>
      </c>
    </row>
    <row r="302" spans="2:19" x14ac:dyDescent="0.3">
      <c r="B302" s="15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14"/>
    </row>
    <row r="303" spans="2:19" x14ac:dyDescent="0.3">
      <c r="C303" s="18"/>
      <c r="D303" s="18"/>
      <c r="E303" s="19" t="s">
        <v>37</v>
      </c>
      <c r="O303" s="21" t="s">
        <v>42</v>
      </c>
      <c r="P303" s="21" t="s">
        <v>43</v>
      </c>
    </row>
    <row r="304" spans="2:19" x14ac:dyDescent="0.3">
      <c r="B304" s="18"/>
      <c r="C304" s="18"/>
      <c r="D304" s="18"/>
      <c r="E304" s="19" t="s">
        <v>38</v>
      </c>
      <c r="O304" s="132">
        <f>SUM(P298+P299+P300)/3</f>
        <v>0</v>
      </c>
      <c r="P304" s="132">
        <f>P297</f>
        <v>0</v>
      </c>
    </row>
    <row r="305" spans="2:19" x14ac:dyDescent="0.3">
      <c r="B305" s="18"/>
      <c r="C305" s="18"/>
      <c r="D305" s="18"/>
      <c r="E305" s="19" t="s">
        <v>39</v>
      </c>
      <c r="O305" s="22" t="s">
        <v>41</v>
      </c>
      <c r="P305" s="23">
        <f>0.6*O304+0.4*P304</f>
        <v>0</v>
      </c>
    </row>
    <row r="306" spans="2:19" x14ac:dyDescent="0.3">
      <c r="B306" s="18"/>
      <c r="C306" s="18"/>
      <c r="D306" s="18"/>
      <c r="E306" s="19" t="s">
        <v>40</v>
      </c>
    </row>
    <row r="307" spans="2:19" x14ac:dyDescent="0.3">
      <c r="B307" s="18"/>
      <c r="C307" s="18"/>
      <c r="D307" s="18"/>
      <c r="E307" s="26"/>
    </row>
    <row r="308" spans="2:19" x14ac:dyDescent="0.3">
      <c r="B308" s="149" t="s">
        <v>189</v>
      </c>
      <c r="C308" s="149"/>
      <c r="D308" s="149"/>
      <c r="E308" s="149"/>
      <c r="F308" s="149"/>
      <c r="G308" s="149"/>
      <c r="H308" s="149"/>
      <c r="I308" s="149"/>
      <c r="J308" s="149"/>
      <c r="K308" s="149"/>
      <c r="L308" s="149"/>
      <c r="M308" s="149"/>
      <c r="N308" s="149"/>
      <c r="O308" s="149"/>
      <c r="P308" s="149"/>
      <c r="Q308" s="149"/>
      <c r="R308" s="149"/>
    </row>
    <row r="309" spans="2:19" ht="69" x14ac:dyDescent="0.3">
      <c r="B309" s="31" t="s">
        <v>0</v>
      </c>
      <c r="C309" s="31" t="s">
        <v>1</v>
      </c>
      <c r="D309" s="31" t="s">
        <v>44</v>
      </c>
      <c r="E309" s="31" t="s">
        <v>2</v>
      </c>
      <c r="F309" s="31" t="s">
        <v>4</v>
      </c>
      <c r="G309" s="31" t="s">
        <v>5</v>
      </c>
      <c r="H309" s="31" t="s">
        <v>4</v>
      </c>
      <c r="I309" s="31" t="s">
        <v>5</v>
      </c>
      <c r="J309" s="31"/>
      <c r="K309" s="31"/>
      <c r="L309" s="31"/>
      <c r="M309" s="31"/>
      <c r="N309" s="31" t="s">
        <v>4</v>
      </c>
      <c r="O309" s="31" t="s">
        <v>32</v>
      </c>
      <c r="P309" s="25" t="s">
        <v>34</v>
      </c>
      <c r="Q309" s="31" t="s">
        <v>36</v>
      </c>
      <c r="R309" s="6" t="s">
        <v>17</v>
      </c>
    </row>
    <row r="310" spans="2:19" ht="41.4" x14ac:dyDescent="0.3">
      <c r="B310" s="148">
        <v>23</v>
      </c>
      <c r="C310" s="31">
        <v>1</v>
      </c>
      <c r="D310" s="31">
        <v>100</v>
      </c>
      <c r="E310" s="31" t="s">
        <v>118</v>
      </c>
      <c r="F310" s="7">
        <v>85</v>
      </c>
      <c r="G310" s="8" t="s">
        <v>3</v>
      </c>
      <c r="H310" s="7">
        <v>80</v>
      </c>
      <c r="I310" s="8" t="s">
        <v>3</v>
      </c>
      <c r="J310" s="7"/>
      <c r="K310" s="8"/>
      <c r="L310" s="8"/>
      <c r="M310" s="8"/>
      <c r="N310" s="16">
        <v>130</v>
      </c>
      <c r="O310" s="8" t="s">
        <v>33</v>
      </c>
      <c r="P310" s="67"/>
      <c r="Q310" s="9">
        <f>N310-N310*P310</f>
        <v>130</v>
      </c>
      <c r="R310" s="10">
        <f>Q310*D310</f>
        <v>13000</v>
      </c>
    </row>
    <row r="311" spans="2:19" ht="41.4" x14ac:dyDescent="0.3">
      <c r="B311" s="148"/>
      <c r="C311" s="31">
        <v>2</v>
      </c>
      <c r="D311" s="31" t="s">
        <v>45</v>
      </c>
      <c r="E311" s="31" t="s">
        <v>84</v>
      </c>
      <c r="F311" s="8" t="s">
        <v>3</v>
      </c>
      <c r="G311" s="11">
        <v>0.1</v>
      </c>
      <c r="H311" s="8" t="s">
        <v>3</v>
      </c>
      <c r="I311" s="11">
        <v>0.1</v>
      </c>
      <c r="J311" s="8"/>
      <c r="K311" s="11"/>
      <c r="L311" s="11"/>
      <c r="M311" s="11"/>
      <c r="N311" s="8" t="s">
        <v>3</v>
      </c>
      <c r="O311" s="139">
        <v>0.2</v>
      </c>
      <c r="P311" s="65"/>
      <c r="Q311" s="24" t="s">
        <v>3</v>
      </c>
      <c r="R311" s="10">
        <v>5000</v>
      </c>
      <c r="S311" s="5" t="str">
        <f t="shared" ref="S311:S313" si="10">IF(P311&gt;=O311,"CORRETO","% ABAIXO DO MINIMO")</f>
        <v>% ABAIXO DO MINIMO</v>
      </c>
    </row>
    <row r="312" spans="2:19" ht="41.4" x14ac:dyDescent="0.3">
      <c r="B312" s="148"/>
      <c r="C312" s="31">
        <v>3</v>
      </c>
      <c r="D312" s="31" t="s">
        <v>45</v>
      </c>
      <c r="E312" s="31" t="s">
        <v>85</v>
      </c>
      <c r="F312" s="8" t="s">
        <v>3</v>
      </c>
      <c r="G312" s="11">
        <v>0.1</v>
      </c>
      <c r="H312" s="8" t="s">
        <v>3</v>
      </c>
      <c r="I312" s="11">
        <v>0.1</v>
      </c>
      <c r="J312" s="8"/>
      <c r="K312" s="11"/>
      <c r="L312" s="11"/>
      <c r="M312" s="11"/>
      <c r="N312" s="8" t="s">
        <v>3</v>
      </c>
      <c r="O312" s="139">
        <v>0.2</v>
      </c>
      <c r="P312" s="65"/>
      <c r="Q312" s="24" t="s">
        <v>3</v>
      </c>
      <c r="R312" s="10">
        <v>5000</v>
      </c>
      <c r="S312" s="5" t="str">
        <f t="shared" si="10"/>
        <v>% ABAIXO DO MINIMO</v>
      </c>
    </row>
    <row r="313" spans="2:19" ht="41.4" x14ac:dyDescent="0.3">
      <c r="B313" s="148"/>
      <c r="C313" s="31">
        <v>4</v>
      </c>
      <c r="D313" s="31" t="s">
        <v>45</v>
      </c>
      <c r="E313" s="31" t="s">
        <v>86</v>
      </c>
      <c r="F313" s="8" t="s">
        <v>3</v>
      </c>
      <c r="G313" s="11">
        <v>0.03</v>
      </c>
      <c r="H313" s="8" t="s">
        <v>3</v>
      </c>
      <c r="I313" s="11">
        <v>0.05</v>
      </c>
      <c r="J313" s="8"/>
      <c r="K313" s="11"/>
      <c r="L313" s="11"/>
      <c r="M313" s="11"/>
      <c r="N313" s="8" t="s">
        <v>3</v>
      </c>
      <c r="O313" s="139">
        <v>0.03</v>
      </c>
      <c r="P313" s="65"/>
      <c r="Q313" s="24" t="s">
        <v>3</v>
      </c>
      <c r="R313" s="10">
        <v>5000</v>
      </c>
      <c r="S313" s="5" t="str">
        <f t="shared" si="10"/>
        <v>% ABAIXO DO MINIMO</v>
      </c>
    </row>
    <row r="314" spans="2:19" x14ac:dyDescent="0.3">
      <c r="B314" s="13"/>
      <c r="C314" s="153" t="s">
        <v>105</v>
      </c>
      <c r="D314" s="154"/>
      <c r="E314" s="154"/>
      <c r="F314" s="154"/>
      <c r="G314" s="154"/>
      <c r="H314" s="154"/>
      <c r="I314" s="154"/>
      <c r="J314" s="154"/>
      <c r="K314" s="154"/>
      <c r="L314" s="154"/>
      <c r="M314" s="154"/>
      <c r="N314" s="154"/>
      <c r="O314" s="155"/>
      <c r="P314" s="30"/>
      <c r="Q314" s="30"/>
      <c r="R314" s="10">
        <f>SUM(R310:R313)</f>
        <v>28000</v>
      </c>
    </row>
    <row r="315" spans="2:19" x14ac:dyDescent="0.3">
      <c r="B315" s="15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14"/>
    </row>
    <row r="316" spans="2:19" x14ac:dyDescent="0.3">
      <c r="C316" s="18"/>
      <c r="D316" s="18"/>
      <c r="E316" s="19" t="s">
        <v>37</v>
      </c>
      <c r="O316" s="21" t="s">
        <v>42</v>
      </c>
      <c r="P316" s="21" t="s">
        <v>43</v>
      </c>
    </row>
    <row r="317" spans="2:19" x14ac:dyDescent="0.3">
      <c r="B317" s="18"/>
      <c r="C317" s="18"/>
      <c r="D317" s="18"/>
      <c r="E317" s="19" t="s">
        <v>38</v>
      </c>
      <c r="O317" s="132">
        <f>SUM(P311+P312+P313)/3</f>
        <v>0</v>
      </c>
      <c r="P317" s="132">
        <f>P310</f>
        <v>0</v>
      </c>
    </row>
    <row r="318" spans="2:19" x14ac:dyDescent="0.3">
      <c r="B318" s="18"/>
      <c r="C318" s="18"/>
      <c r="D318" s="18"/>
      <c r="E318" s="19" t="s">
        <v>39</v>
      </c>
      <c r="O318" s="22" t="s">
        <v>41</v>
      </c>
      <c r="P318" s="23">
        <f>0.6*O317+0.4*P317</f>
        <v>0</v>
      </c>
    </row>
    <row r="319" spans="2:19" x14ac:dyDescent="0.3">
      <c r="B319" s="18"/>
      <c r="C319" s="18"/>
      <c r="D319" s="18"/>
      <c r="E319" s="19" t="s">
        <v>40</v>
      </c>
    </row>
    <row r="320" spans="2:19" x14ac:dyDescent="0.3">
      <c r="B320" s="18"/>
      <c r="C320" s="18"/>
      <c r="D320" s="18"/>
      <c r="E320" s="26"/>
    </row>
    <row r="321" spans="2:19" x14ac:dyDescent="0.3">
      <c r="B321" s="149" t="s">
        <v>190</v>
      </c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</row>
    <row r="322" spans="2:19" ht="69" x14ac:dyDescent="0.3">
      <c r="B322" s="70" t="s">
        <v>0</v>
      </c>
      <c r="C322" s="70" t="s">
        <v>1</v>
      </c>
      <c r="D322" s="70" t="s">
        <v>44</v>
      </c>
      <c r="E322" s="144" t="s">
        <v>2</v>
      </c>
      <c r="F322" s="70" t="s">
        <v>4</v>
      </c>
      <c r="G322" s="70" t="s">
        <v>5</v>
      </c>
      <c r="H322" s="70" t="s">
        <v>4</v>
      </c>
      <c r="I322" s="70" t="s">
        <v>5</v>
      </c>
      <c r="J322" s="70"/>
      <c r="K322" s="70"/>
      <c r="L322" s="70"/>
      <c r="M322" s="70"/>
      <c r="N322" s="70" t="s">
        <v>4</v>
      </c>
      <c r="O322" s="70" t="s">
        <v>32</v>
      </c>
      <c r="P322" s="25" t="s">
        <v>34</v>
      </c>
      <c r="Q322" s="70" t="s">
        <v>36</v>
      </c>
      <c r="R322" s="6" t="s">
        <v>17</v>
      </c>
    </row>
    <row r="323" spans="2:19" ht="41.4" x14ac:dyDescent="0.3">
      <c r="B323" s="148">
        <v>24</v>
      </c>
      <c r="C323" s="70">
        <v>1</v>
      </c>
      <c r="D323" s="141">
        <v>100</v>
      </c>
      <c r="E323" s="76" t="s">
        <v>64</v>
      </c>
      <c r="F323" s="142">
        <v>85</v>
      </c>
      <c r="G323" s="8" t="s">
        <v>3</v>
      </c>
      <c r="H323" s="7">
        <v>80</v>
      </c>
      <c r="I323" s="8" t="s">
        <v>3</v>
      </c>
      <c r="J323" s="7"/>
      <c r="K323" s="8"/>
      <c r="L323" s="8"/>
      <c r="M323" s="8"/>
      <c r="N323" s="16">
        <v>140</v>
      </c>
      <c r="O323" s="8" t="s">
        <v>33</v>
      </c>
      <c r="P323" s="67"/>
      <c r="Q323" s="9">
        <f>N323-N323*P323</f>
        <v>140</v>
      </c>
      <c r="R323" s="10">
        <f>Q323*D323</f>
        <v>14000</v>
      </c>
    </row>
    <row r="324" spans="2:19" ht="27.6" x14ac:dyDescent="0.3">
      <c r="B324" s="148"/>
      <c r="C324" s="70">
        <v>2</v>
      </c>
      <c r="D324" s="141" t="s">
        <v>45</v>
      </c>
      <c r="E324" s="76" t="s">
        <v>198</v>
      </c>
      <c r="F324" s="143" t="s">
        <v>3</v>
      </c>
      <c r="G324" s="11">
        <v>0.1</v>
      </c>
      <c r="H324" s="8" t="s">
        <v>3</v>
      </c>
      <c r="I324" s="11">
        <v>0.1</v>
      </c>
      <c r="J324" s="8"/>
      <c r="K324" s="11"/>
      <c r="L324" s="11"/>
      <c r="M324" s="11"/>
      <c r="N324" s="8" t="s">
        <v>3</v>
      </c>
      <c r="O324" s="139">
        <v>0.05</v>
      </c>
      <c r="P324" s="65"/>
      <c r="Q324" s="24" t="s">
        <v>3</v>
      </c>
      <c r="R324" s="10">
        <v>42000</v>
      </c>
      <c r="S324" s="5" t="str">
        <f t="shared" ref="S324:S330" si="11">IF(P324&gt;=O324,"CORRETO","% ABAIXO DO MINIMO")</f>
        <v>% ABAIXO DO MINIMO</v>
      </c>
    </row>
    <row r="325" spans="2:19" ht="41.4" x14ac:dyDescent="0.3">
      <c r="B325" s="148"/>
      <c r="C325" s="70">
        <v>3</v>
      </c>
      <c r="D325" s="141" t="s">
        <v>45</v>
      </c>
      <c r="E325" s="76" t="s">
        <v>199</v>
      </c>
      <c r="F325" s="143" t="s">
        <v>3</v>
      </c>
      <c r="G325" s="11">
        <v>0.1</v>
      </c>
      <c r="H325" s="8" t="s">
        <v>3</v>
      </c>
      <c r="I325" s="11">
        <v>0.1</v>
      </c>
      <c r="J325" s="8"/>
      <c r="K325" s="11"/>
      <c r="L325" s="11"/>
      <c r="M325" s="11"/>
      <c r="N325" s="8" t="s">
        <v>3</v>
      </c>
      <c r="O325" s="139">
        <v>0.05</v>
      </c>
      <c r="P325" s="65"/>
      <c r="Q325" s="24" t="s">
        <v>3</v>
      </c>
      <c r="R325" s="10">
        <v>21000</v>
      </c>
      <c r="S325" s="5" t="str">
        <f t="shared" ref="S325:S327" si="12">IF(P325&gt;=O325,"CORRETO","% ABAIXO DO MINIMO")</f>
        <v>% ABAIXO DO MINIMO</v>
      </c>
    </row>
    <row r="326" spans="2:19" ht="27.6" x14ac:dyDescent="0.3">
      <c r="B326" s="148"/>
      <c r="C326" s="70">
        <v>4</v>
      </c>
      <c r="D326" s="141" t="s">
        <v>45</v>
      </c>
      <c r="E326" s="76" t="s">
        <v>200</v>
      </c>
      <c r="F326" s="143"/>
      <c r="G326" s="11"/>
      <c r="H326" s="8"/>
      <c r="I326" s="11"/>
      <c r="J326" s="8"/>
      <c r="K326" s="11"/>
      <c r="L326" s="11"/>
      <c r="M326" s="11"/>
      <c r="N326" s="8" t="s">
        <v>3</v>
      </c>
      <c r="O326" s="139">
        <v>0.05</v>
      </c>
      <c r="P326" s="65"/>
      <c r="Q326" s="24" t="s">
        <v>3</v>
      </c>
      <c r="R326" s="10">
        <v>75000</v>
      </c>
      <c r="S326" s="5" t="str">
        <f t="shared" si="12"/>
        <v>% ABAIXO DO MINIMO</v>
      </c>
    </row>
    <row r="327" spans="2:19" ht="27.6" x14ac:dyDescent="0.3">
      <c r="B327" s="148"/>
      <c r="C327" s="70">
        <v>5</v>
      </c>
      <c r="D327" s="141" t="s">
        <v>45</v>
      </c>
      <c r="E327" s="76" t="s">
        <v>201</v>
      </c>
      <c r="F327" s="143"/>
      <c r="G327" s="11"/>
      <c r="H327" s="8"/>
      <c r="I327" s="11"/>
      <c r="J327" s="8"/>
      <c r="K327" s="11"/>
      <c r="L327" s="11"/>
      <c r="M327" s="11"/>
      <c r="N327" s="8" t="s">
        <v>3</v>
      </c>
      <c r="O327" s="139">
        <v>0.05</v>
      </c>
      <c r="P327" s="65"/>
      <c r="Q327" s="8" t="s">
        <v>3</v>
      </c>
      <c r="R327" s="10">
        <v>53000</v>
      </c>
      <c r="S327" s="5" t="str">
        <f t="shared" si="12"/>
        <v>% ABAIXO DO MINIMO</v>
      </c>
    </row>
    <row r="328" spans="2:19" ht="41.4" x14ac:dyDescent="0.3">
      <c r="B328" s="148"/>
      <c r="C328" s="70">
        <v>6</v>
      </c>
      <c r="D328" s="141" t="s">
        <v>45</v>
      </c>
      <c r="E328" s="76" t="s">
        <v>202</v>
      </c>
      <c r="F328" s="143"/>
      <c r="G328" s="11"/>
      <c r="H328" s="8"/>
      <c r="I328" s="11"/>
      <c r="J328" s="8"/>
      <c r="K328" s="11"/>
      <c r="L328" s="11"/>
      <c r="M328" s="11"/>
      <c r="N328" s="8" t="s">
        <v>3</v>
      </c>
      <c r="O328" s="139">
        <v>0.15</v>
      </c>
      <c r="P328" s="65"/>
      <c r="Q328" s="8" t="s">
        <v>3</v>
      </c>
      <c r="R328" s="10">
        <v>5000</v>
      </c>
      <c r="S328" s="5" t="str">
        <f t="shared" ref="S328" si="13">IF(P328&gt;=O328,"CORRETO","% ABAIXO DO MINIMO")</f>
        <v>% ABAIXO DO MINIMO</v>
      </c>
    </row>
    <row r="329" spans="2:19" ht="41.4" x14ac:dyDescent="0.3">
      <c r="B329" s="148"/>
      <c r="C329" s="70">
        <v>7</v>
      </c>
      <c r="D329" s="141" t="s">
        <v>45</v>
      </c>
      <c r="E329" s="76" t="s">
        <v>203</v>
      </c>
      <c r="F329" s="143"/>
      <c r="G329" s="11"/>
      <c r="H329" s="8"/>
      <c r="I329" s="11"/>
      <c r="J329" s="8"/>
      <c r="K329" s="11"/>
      <c r="L329" s="11"/>
      <c r="M329" s="11"/>
      <c r="N329" s="8" t="s">
        <v>3</v>
      </c>
      <c r="O329" s="139">
        <v>0.15</v>
      </c>
      <c r="P329" s="65"/>
      <c r="Q329" s="24" t="s">
        <v>3</v>
      </c>
      <c r="R329" s="10">
        <v>5000</v>
      </c>
      <c r="S329" s="5" t="str">
        <f t="shared" si="11"/>
        <v>% ABAIXO DO MINIMO</v>
      </c>
    </row>
    <row r="330" spans="2:19" ht="41.4" x14ac:dyDescent="0.3">
      <c r="B330" s="148"/>
      <c r="C330" s="70">
        <v>8</v>
      </c>
      <c r="D330" s="141" t="s">
        <v>45</v>
      </c>
      <c r="E330" s="76" t="s">
        <v>204</v>
      </c>
      <c r="F330" s="143" t="s">
        <v>3</v>
      </c>
      <c r="G330" s="11">
        <v>0.03</v>
      </c>
      <c r="H330" s="8" t="s">
        <v>3</v>
      </c>
      <c r="I330" s="11">
        <v>0.05</v>
      </c>
      <c r="J330" s="8"/>
      <c r="K330" s="11"/>
      <c r="L330" s="11"/>
      <c r="M330" s="11"/>
      <c r="N330" s="8" t="s">
        <v>3</v>
      </c>
      <c r="O330" s="139">
        <v>0.03</v>
      </c>
      <c r="P330" s="65"/>
      <c r="Q330" s="24" t="s">
        <v>3</v>
      </c>
      <c r="R330" s="10">
        <v>5000</v>
      </c>
      <c r="S330" s="5" t="str">
        <f t="shared" si="11"/>
        <v>% ABAIXO DO MINIMO</v>
      </c>
    </row>
    <row r="331" spans="2:19" x14ac:dyDescent="0.3">
      <c r="B331" s="13"/>
      <c r="C331" s="153" t="s">
        <v>110</v>
      </c>
      <c r="D331" s="154"/>
      <c r="E331" s="174"/>
      <c r="F331" s="154"/>
      <c r="G331" s="154"/>
      <c r="H331" s="154"/>
      <c r="I331" s="154"/>
      <c r="J331" s="154"/>
      <c r="K331" s="154"/>
      <c r="L331" s="154"/>
      <c r="M331" s="154"/>
      <c r="N331" s="154"/>
      <c r="O331" s="155"/>
      <c r="P331" s="69"/>
      <c r="Q331" s="69"/>
      <c r="R331" s="10">
        <f>SUM(R323:R330)</f>
        <v>220000</v>
      </c>
    </row>
    <row r="332" spans="2:19" x14ac:dyDescent="0.3">
      <c r="B332" s="15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14"/>
    </row>
    <row r="333" spans="2:19" x14ac:dyDescent="0.3">
      <c r="C333" s="18"/>
      <c r="D333" s="18"/>
      <c r="E333" s="19" t="s">
        <v>37</v>
      </c>
      <c r="O333" s="21" t="s">
        <v>42</v>
      </c>
      <c r="P333" s="21" t="s">
        <v>43</v>
      </c>
    </row>
    <row r="334" spans="2:19" x14ac:dyDescent="0.3">
      <c r="B334" s="18"/>
      <c r="C334" s="18"/>
      <c r="D334" s="18"/>
      <c r="E334" s="19" t="s">
        <v>38</v>
      </c>
      <c r="O334" s="132">
        <f>SUM(P324:P330)/7</f>
        <v>0</v>
      </c>
      <c r="P334" s="132">
        <f>P323</f>
        <v>0</v>
      </c>
    </row>
    <row r="335" spans="2:19" x14ac:dyDescent="0.3">
      <c r="B335" s="18"/>
      <c r="C335" s="18"/>
      <c r="D335" s="18"/>
      <c r="E335" s="19" t="s">
        <v>39</v>
      </c>
      <c r="O335" s="22" t="s">
        <v>41</v>
      </c>
      <c r="P335" s="23">
        <f>0.6*O334+0.4*P334</f>
        <v>0</v>
      </c>
    </row>
    <row r="336" spans="2:19" x14ac:dyDescent="0.3">
      <c r="B336" s="18"/>
      <c r="C336" s="18"/>
      <c r="D336" s="18"/>
      <c r="E336" s="19" t="s">
        <v>40</v>
      </c>
    </row>
    <row r="337" spans="1:20" x14ac:dyDescent="0.3">
      <c r="B337" s="18"/>
      <c r="C337" s="18"/>
      <c r="D337" s="18"/>
      <c r="E337" s="26"/>
    </row>
    <row r="338" spans="1:20" x14ac:dyDescent="0.3">
      <c r="A338" s="98"/>
      <c r="B338" s="149" t="s">
        <v>191</v>
      </c>
      <c r="C338" s="149"/>
      <c r="D338" s="149"/>
      <c r="E338" s="149"/>
      <c r="F338" s="149"/>
      <c r="G338" s="149"/>
      <c r="H338" s="149"/>
      <c r="I338" s="149"/>
      <c r="J338" s="149"/>
      <c r="K338" s="149"/>
      <c r="L338" s="149"/>
      <c r="M338" s="149"/>
      <c r="N338" s="149"/>
      <c r="O338" s="149"/>
      <c r="P338" s="149"/>
      <c r="Q338" s="149"/>
      <c r="R338" s="149"/>
      <c r="S338" s="98"/>
      <c r="T338" s="98"/>
    </row>
    <row r="339" spans="1:20" ht="69" x14ac:dyDescent="0.3">
      <c r="A339" s="98"/>
      <c r="B339" s="99" t="s">
        <v>0</v>
      </c>
      <c r="C339" s="99" t="s">
        <v>1</v>
      </c>
      <c r="D339" s="99" t="s">
        <v>44</v>
      </c>
      <c r="E339" s="99" t="s">
        <v>2</v>
      </c>
      <c r="F339" s="99" t="s">
        <v>4</v>
      </c>
      <c r="G339" s="99" t="s">
        <v>5</v>
      </c>
      <c r="H339" s="99" t="s">
        <v>4</v>
      </c>
      <c r="I339" s="99" t="s">
        <v>5</v>
      </c>
      <c r="J339" s="99" t="s">
        <v>4</v>
      </c>
      <c r="K339" s="99" t="s">
        <v>5</v>
      </c>
      <c r="L339" s="99" t="s">
        <v>4</v>
      </c>
      <c r="M339" s="99" t="s">
        <v>5</v>
      </c>
      <c r="N339" s="99" t="s">
        <v>35</v>
      </c>
      <c r="O339" s="99" t="s">
        <v>32</v>
      </c>
      <c r="P339" s="25" t="s">
        <v>34</v>
      </c>
      <c r="Q339" s="99" t="s">
        <v>36</v>
      </c>
      <c r="R339" s="100" t="s">
        <v>17</v>
      </c>
      <c r="S339" s="98"/>
      <c r="T339" s="98"/>
    </row>
    <row r="340" spans="1:20" ht="41.4" x14ac:dyDescent="0.3">
      <c r="A340" s="98"/>
      <c r="B340" s="165">
        <v>25</v>
      </c>
      <c r="C340" s="99">
        <v>1</v>
      </c>
      <c r="D340" s="99">
        <v>170</v>
      </c>
      <c r="E340" s="99" t="s">
        <v>48</v>
      </c>
      <c r="F340" s="101">
        <v>145</v>
      </c>
      <c r="G340" s="102" t="s">
        <v>3</v>
      </c>
      <c r="H340" s="101">
        <v>130</v>
      </c>
      <c r="I340" s="102" t="s">
        <v>3</v>
      </c>
      <c r="J340" s="101">
        <v>120</v>
      </c>
      <c r="K340" s="102" t="s">
        <v>3</v>
      </c>
      <c r="L340" s="101">
        <v>45</v>
      </c>
      <c r="M340" s="102" t="s">
        <v>3</v>
      </c>
      <c r="N340" s="129">
        <v>115</v>
      </c>
      <c r="O340" s="102" t="s">
        <v>33</v>
      </c>
      <c r="P340" s="65"/>
      <c r="Q340" s="103">
        <f>N340-N340*P340</f>
        <v>115</v>
      </c>
      <c r="R340" s="104">
        <f>Q340*D340</f>
        <v>19550</v>
      </c>
      <c r="S340" s="98"/>
      <c r="T340" s="98"/>
    </row>
    <row r="341" spans="1:20" ht="27.6" x14ac:dyDescent="0.3">
      <c r="A341" s="98"/>
      <c r="B341" s="165"/>
      <c r="C341" s="99">
        <v>2</v>
      </c>
      <c r="D341" s="99" t="s">
        <v>45</v>
      </c>
      <c r="E341" s="99" t="s">
        <v>47</v>
      </c>
      <c r="F341" s="102" t="s">
        <v>3</v>
      </c>
      <c r="G341" s="24">
        <v>0.1</v>
      </c>
      <c r="H341" s="102" t="s">
        <v>3</v>
      </c>
      <c r="I341" s="24">
        <v>0.1</v>
      </c>
      <c r="J341" s="102" t="s">
        <v>3</v>
      </c>
      <c r="K341" s="24">
        <v>0.1</v>
      </c>
      <c r="L341" s="102" t="s">
        <v>3</v>
      </c>
      <c r="M341" s="24"/>
      <c r="N341" s="102" t="s">
        <v>3</v>
      </c>
      <c r="O341" s="139">
        <v>0.2</v>
      </c>
      <c r="P341" s="65"/>
      <c r="Q341" s="24" t="s">
        <v>3</v>
      </c>
      <c r="R341" s="104">
        <v>20000</v>
      </c>
      <c r="S341" s="111" t="str">
        <f>IF(P341&gt;=O341,"CORRETO","% ABAIXO DO MINIMO")</f>
        <v>% ABAIXO DO MINIMO</v>
      </c>
      <c r="T341" s="98"/>
    </row>
    <row r="342" spans="1:20" ht="27.6" x14ac:dyDescent="0.3">
      <c r="A342" s="98"/>
      <c r="B342" s="165"/>
      <c r="C342" s="99">
        <v>3</v>
      </c>
      <c r="D342" s="99" t="s">
        <v>45</v>
      </c>
      <c r="E342" s="99" t="s">
        <v>46</v>
      </c>
      <c r="F342" s="102" t="s">
        <v>3</v>
      </c>
      <c r="G342" s="24">
        <v>0.15</v>
      </c>
      <c r="H342" s="102" t="s">
        <v>3</v>
      </c>
      <c r="I342" s="24">
        <v>0.1</v>
      </c>
      <c r="J342" s="102" t="s">
        <v>3</v>
      </c>
      <c r="K342" s="24">
        <v>0.1</v>
      </c>
      <c r="L342" s="102" t="s">
        <v>3</v>
      </c>
      <c r="M342" s="24"/>
      <c r="N342" s="102" t="s">
        <v>3</v>
      </c>
      <c r="O342" s="139">
        <v>0.19</v>
      </c>
      <c r="P342" s="65"/>
      <c r="Q342" s="24" t="s">
        <v>3</v>
      </c>
      <c r="R342" s="104">
        <v>30000</v>
      </c>
      <c r="S342" s="98" t="str">
        <f t="shared" ref="S342:S369" si="14">IF(P342&gt;=O342,"CORRETO","% ABAIXO DO MINIMO")</f>
        <v>% ABAIXO DO MINIMO</v>
      </c>
      <c r="T342" s="98"/>
    </row>
    <row r="343" spans="1:20" ht="28.5" customHeight="1" x14ac:dyDescent="0.3">
      <c r="A343" s="98"/>
      <c r="B343" s="165"/>
      <c r="C343" s="99">
        <v>4</v>
      </c>
      <c r="D343" s="99" t="s">
        <v>45</v>
      </c>
      <c r="E343" s="99" t="s">
        <v>49</v>
      </c>
      <c r="F343" s="102" t="s">
        <v>3</v>
      </c>
      <c r="G343" s="24">
        <v>0.3</v>
      </c>
      <c r="H343" s="102" t="s">
        <v>3</v>
      </c>
      <c r="I343" s="24">
        <v>0.04</v>
      </c>
      <c r="J343" s="102" t="s">
        <v>3</v>
      </c>
      <c r="K343" s="24">
        <v>0.05</v>
      </c>
      <c r="L343" s="102" t="s">
        <v>3</v>
      </c>
      <c r="M343" s="24"/>
      <c r="N343" s="102" t="s">
        <v>3</v>
      </c>
      <c r="O343" s="139">
        <v>0.13</v>
      </c>
      <c r="P343" s="65"/>
      <c r="Q343" s="24" t="s">
        <v>3</v>
      </c>
      <c r="R343" s="104">
        <v>38000</v>
      </c>
      <c r="S343" s="98" t="str">
        <f t="shared" si="14"/>
        <v>% ABAIXO DO MINIMO</v>
      </c>
      <c r="T343" s="98"/>
    </row>
    <row r="344" spans="1:20" ht="12.75" customHeight="1" x14ac:dyDescent="0.3">
      <c r="A344" s="98"/>
      <c r="B344" s="105"/>
      <c r="C344" s="161" t="s">
        <v>115</v>
      </c>
      <c r="D344" s="162"/>
      <c r="E344" s="162"/>
      <c r="F344" s="162"/>
      <c r="G344" s="162"/>
      <c r="H344" s="162"/>
      <c r="I344" s="162"/>
      <c r="J344" s="162"/>
      <c r="K344" s="162"/>
      <c r="L344" s="162"/>
      <c r="M344" s="162"/>
      <c r="N344" s="162"/>
      <c r="O344" s="163"/>
      <c r="P344" s="106"/>
      <c r="Q344" s="106"/>
      <c r="R344" s="104">
        <f>SUM(R340:R343)</f>
        <v>107550</v>
      </c>
      <c r="S344" s="98"/>
      <c r="T344" s="98"/>
    </row>
    <row r="345" spans="1:20" ht="12.75" customHeight="1" x14ac:dyDescent="0.3">
      <c r="A345" s="98"/>
      <c r="B345" s="98"/>
      <c r="C345" s="98"/>
      <c r="D345" s="98"/>
      <c r="E345" s="98"/>
      <c r="F345" s="98"/>
      <c r="G345" s="98"/>
      <c r="H345" s="98"/>
      <c r="I345" s="98"/>
      <c r="J345" s="98"/>
      <c r="K345" s="98"/>
      <c r="L345" s="98"/>
      <c r="M345" s="98"/>
      <c r="N345" s="98"/>
      <c r="O345" s="98"/>
      <c r="P345" s="98"/>
      <c r="Q345" s="98"/>
      <c r="R345" s="98"/>
      <c r="S345" s="98"/>
      <c r="T345" s="98"/>
    </row>
    <row r="346" spans="1:20" ht="12.75" customHeight="1" x14ac:dyDescent="0.3">
      <c r="A346" s="98"/>
      <c r="B346" s="98"/>
      <c r="C346" s="107"/>
      <c r="D346" s="107"/>
      <c r="E346" s="108" t="s">
        <v>37</v>
      </c>
      <c r="F346" s="98"/>
      <c r="G346" s="98"/>
      <c r="H346" s="98"/>
      <c r="I346" s="98"/>
      <c r="J346" s="98"/>
      <c r="K346" s="98"/>
      <c r="L346" s="98"/>
      <c r="M346" s="98"/>
      <c r="N346" s="98"/>
      <c r="O346" s="109" t="s">
        <v>42</v>
      </c>
      <c r="P346" s="109" t="s">
        <v>43</v>
      </c>
      <c r="Q346" s="98"/>
      <c r="R346" s="98"/>
      <c r="S346" s="98"/>
      <c r="T346" s="98"/>
    </row>
    <row r="347" spans="1:20" x14ac:dyDescent="0.3">
      <c r="A347" s="98"/>
      <c r="B347" s="107"/>
      <c r="C347" s="107"/>
      <c r="D347" s="107"/>
      <c r="E347" s="108" t="s">
        <v>38</v>
      </c>
      <c r="F347" s="98"/>
      <c r="G347" s="98"/>
      <c r="H347" s="98"/>
      <c r="I347" s="98"/>
      <c r="J347" s="98"/>
      <c r="K347" s="98"/>
      <c r="L347" s="98"/>
      <c r="M347" s="98"/>
      <c r="N347" s="98"/>
      <c r="O347" s="140">
        <f>SUM(P341+P342+P343)/3</f>
        <v>0</v>
      </c>
      <c r="P347" s="140">
        <f>P340</f>
        <v>0</v>
      </c>
      <c r="Q347" s="98"/>
      <c r="R347" s="98"/>
      <c r="S347" s="98"/>
      <c r="T347" s="98"/>
    </row>
    <row r="348" spans="1:20" ht="15" customHeight="1" x14ac:dyDescent="0.3">
      <c r="A348" s="98"/>
      <c r="B348" s="107"/>
      <c r="C348" s="107"/>
      <c r="D348" s="107"/>
      <c r="E348" s="108" t="s">
        <v>39</v>
      </c>
      <c r="F348" s="98"/>
      <c r="G348" s="98"/>
      <c r="H348" s="98"/>
      <c r="I348" s="98"/>
      <c r="J348" s="98"/>
      <c r="K348" s="98"/>
      <c r="L348" s="98"/>
      <c r="M348" s="98"/>
      <c r="N348" s="98"/>
      <c r="O348" s="22" t="s">
        <v>41</v>
      </c>
      <c r="P348" s="23">
        <f>0.6*O347+0.4*P347</f>
        <v>0</v>
      </c>
      <c r="Q348" s="98"/>
      <c r="R348" s="98"/>
      <c r="S348" s="98"/>
      <c r="T348" s="98"/>
    </row>
    <row r="349" spans="1:20" x14ac:dyDescent="0.3">
      <c r="A349" s="98"/>
      <c r="B349" s="107"/>
      <c r="C349" s="107"/>
      <c r="D349" s="107"/>
      <c r="E349" s="108" t="s">
        <v>40</v>
      </c>
      <c r="F349" s="98"/>
      <c r="G349" s="98"/>
      <c r="H349" s="98"/>
      <c r="I349" s="98"/>
      <c r="J349" s="98"/>
      <c r="K349" s="98"/>
      <c r="L349" s="98"/>
      <c r="M349" s="98"/>
      <c r="N349" s="98"/>
      <c r="O349" s="98"/>
      <c r="P349" s="98"/>
      <c r="Q349" s="98"/>
      <c r="R349" s="98"/>
      <c r="S349" s="98"/>
      <c r="T349" s="98"/>
    </row>
    <row r="350" spans="1:20" x14ac:dyDescent="0.3">
      <c r="A350" s="98"/>
      <c r="B350" s="107"/>
      <c r="C350" s="107"/>
      <c r="D350" s="107"/>
      <c r="E350" s="110"/>
      <c r="F350" s="98"/>
      <c r="G350" s="98"/>
      <c r="H350" s="98"/>
      <c r="I350" s="98"/>
      <c r="J350" s="98"/>
      <c r="K350" s="98"/>
      <c r="L350" s="98"/>
      <c r="M350" s="98"/>
      <c r="N350" s="98"/>
      <c r="O350" s="98"/>
      <c r="P350" s="98"/>
      <c r="Q350" s="98"/>
      <c r="R350" s="98"/>
      <c r="S350" s="98"/>
      <c r="T350" s="98"/>
    </row>
    <row r="351" spans="1:20" x14ac:dyDescent="0.3">
      <c r="A351" s="98"/>
      <c r="B351" s="149" t="s">
        <v>192</v>
      </c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98"/>
      <c r="T351" s="98"/>
    </row>
    <row r="352" spans="1:20" ht="69" x14ac:dyDescent="0.3">
      <c r="A352" s="98"/>
      <c r="B352" s="99" t="s">
        <v>0</v>
      </c>
      <c r="C352" s="99" t="s">
        <v>1</v>
      </c>
      <c r="D352" s="99" t="s">
        <v>44</v>
      </c>
      <c r="E352" s="99" t="s">
        <v>2</v>
      </c>
      <c r="F352" s="99" t="s">
        <v>4</v>
      </c>
      <c r="G352" s="99" t="s">
        <v>5</v>
      </c>
      <c r="H352" s="99" t="s">
        <v>4</v>
      </c>
      <c r="I352" s="99" t="s">
        <v>5</v>
      </c>
      <c r="J352" s="99" t="s">
        <v>4</v>
      </c>
      <c r="K352" s="99" t="s">
        <v>5</v>
      </c>
      <c r="L352" s="99" t="s">
        <v>4</v>
      </c>
      <c r="M352" s="99" t="s">
        <v>5</v>
      </c>
      <c r="N352" s="99" t="s">
        <v>4</v>
      </c>
      <c r="O352" s="99" t="s">
        <v>32</v>
      </c>
      <c r="P352" s="25" t="s">
        <v>34</v>
      </c>
      <c r="Q352" s="99" t="s">
        <v>36</v>
      </c>
      <c r="R352" s="100" t="s">
        <v>17</v>
      </c>
      <c r="S352" s="98"/>
      <c r="T352" s="98"/>
    </row>
    <row r="353" spans="2:20" ht="41.4" x14ac:dyDescent="0.3">
      <c r="B353" s="164">
        <v>26</v>
      </c>
      <c r="C353" s="99">
        <v>1</v>
      </c>
      <c r="D353" s="99">
        <v>150</v>
      </c>
      <c r="E353" s="99" t="s">
        <v>50</v>
      </c>
      <c r="F353" s="101">
        <v>145</v>
      </c>
      <c r="G353" s="102" t="s">
        <v>3</v>
      </c>
      <c r="H353" s="101">
        <v>130</v>
      </c>
      <c r="I353" s="102" t="s">
        <v>3</v>
      </c>
      <c r="J353" s="101">
        <v>120</v>
      </c>
      <c r="K353" s="102" t="s">
        <v>3</v>
      </c>
      <c r="L353" s="101">
        <v>45</v>
      </c>
      <c r="M353" s="102" t="s">
        <v>3</v>
      </c>
      <c r="N353" s="129">
        <v>115.5</v>
      </c>
      <c r="O353" s="102" t="s">
        <v>33</v>
      </c>
      <c r="P353" s="67"/>
      <c r="Q353" s="103">
        <f>N353-N353*P353</f>
        <v>115.5</v>
      </c>
      <c r="R353" s="104">
        <f>Q353*D353</f>
        <v>17325</v>
      </c>
      <c r="S353" s="98"/>
      <c r="T353" s="98"/>
    </row>
    <row r="354" spans="2:20" ht="27.6" x14ac:dyDescent="0.3">
      <c r="B354" s="164"/>
      <c r="C354" s="99">
        <v>2</v>
      </c>
      <c r="D354" s="99" t="s">
        <v>45</v>
      </c>
      <c r="E354" s="99" t="s">
        <v>51</v>
      </c>
      <c r="F354" s="102" t="s">
        <v>3</v>
      </c>
      <c r="G354" s="24">
        <v>0.1</v>
      </c>
      <c r="H354" s="102" t="s">
        <v>3</v>
      </c>
      <c r="I354" s="24">
        <v>0.1</v>
      </c>
      <c r="J354" s="102" t="s">
        <v>3</v>
      </c>
      <c r="K354" s="24">
        <v>0.1</v>
      </c>
      <c r="L354" s="102" t="s">
        <v>3</v>
      </c>
      <c r="M354" s="24"/>
      <c r="N354" s="102" t="s">
        <v>3</v>
      </c>
      <c r="O354" s="139">
        <v>0.2</v>
      </c>
      <c r="P354" s="65"/>
      <c r="Q354" s="24" t="s">
        <v>3</v>
      </c>
      <c r="R354" s="104">
        <v>60000</v>
      </c>
      <c r="S354" s="98" t="str">
        <f t="shared" si="14"/>
        <v>% ABAIXO DO MINIMO</v>
      </c>
      <c r="T354" s="98"/>
    </row>
    <row r="355" spans="2:20" ht="24" customHeight="1" x14ac:dyDescent="0.3">
      <c r="B355" s="164"/>
      <c r="C355" s="99">
        <v>3</v>
      </c>
      <c r="D355" s="99" t="s">
        <v>45</v>
      </c>
      <c r="E355" s="99" t="s">
        <v>52</v>
      </c>
      <c r="F355" s="102" t="s">
        <v>3</v>
      </c>
      <c r="G355" s="24">
        <v>0.15</v>
      </c>
      <c r="H355" s="102" t="s">
        <v>3</v>
      </c>
      <c r="I355" s="24">
        <v>0.1</v>
      </c>
      <c r="J355" s="102" t="s">
        <v>3</v>
      </c>
      <c r="K355" s="24">
        <v>0.1</v>
      </c>
      <c r="L355" s="102" t="s">
        <v>3</v>
      </c>
      <c r="M355" s="24"/>
      <c r="N355" s="102" t="s">
        <v>3</v>
      </c>
      <c r="O355" s="139">
        <v>0.2</v>
      </c>
      <c r="P355" s="65"/>
      <c r="Q355" s="24" t="s">
        <v>3</v>
      </c>
      <c r="R355" s="104">
        <v>40000</v>
      </c>
      <c r="S355" s="98" t="str">
        <f t="shared" si="14"/>
        <v>% ABAIXO DO MINIMO</v>
      </c>
      <c r="T355" s="98"/>
    </row>
    <row r="356" spans="2:20" ht="25.5" customHeight="1" x14ac:dyDescent="0.3">
      <c r="B356" s="164"/>
      <c r="C356" s="99">
        <v>4</v>
      </c>
      <c r="D356" s="99" t="s">
        <v>45</v>
      </c>
      <c r="E356" s="99" t="s">
        <v>53</v>
      </c>
      <c r="F356" s="102" t="s">
        <v>3</v>
      </c>
      <c r="G356" s="24">
        <v>0.3</v>
      </c>
      <c r="H356" s="102" t="s">
        <v>3</v>
      </c>
      <c r="I356" s="24">
        <v>0.04</v>
      </c>
      <c r="J356" s="102" t="s">
        <v>3</v>
      </c>
      <c r="K356" s="24">
        <v>0.05</v>
      </c>
      <c r="L356" s="102" t="s">
        <v>3</v>
      </c>
      <c r="M356" s="24"/>
      <c r="N356" s="102" t="s">
        <v>3</v>
      </c>
      <c r="O356" s="139">
        <v>0.08</v>
      </c>
      <c r="P356" s="65"/>
      <c r="Q356" s="24" t="s">
        <v>3</v>
      </c>
      <c r="R356" s="104">
        <v>35000</v>
      </c>
      <c r="S356" s="98" t="str">
        <f t="shared" si="14"/>
        <v>% ABAIXO DO MINIMO</v>
      </c>
      <c r="T356" s="98"/>
    </row>
    <row r="357" spans="2:20" ht="12.75" customHeight="1" x14ac:dyDescent="0.3">
      <c r="B357" s="99"/>
      <c r="C357" s="161" t="s">
        <v>117</v>
      </c>
      <c r="D357" s="162"/>
      <c r="E357" s="162"/>
      <c r="F357" s="162"/>
      <c r="G357" s="162"/>
      <c r="H357" s="162"/>
      <c r="I357" s="162"/>
      <c r="J357" s="162"/>
      <c r="K357" s="162"/>
      <c r="L357" s="162"/>
      <c r="M357" s="162"/>
      <c r="N357" s="162"/>
      <c r="O357" s="163"/>
      <c r="P357" s="106"/>
      <c r="Q357" s="106"/>
      <c r="R357" s="104">
        <f>SUM(R353:R356)</f>
        <v>152325</v>
      </c>
      <c r="S357" s="98"/>
      <c r="T357" s="98"/>
    </row>
    <row r="358" spans="2:20" ht="12.75" customHeight="1" x14ac:dyDescent="0.3">
      <c r="B358" s="112"/>
      <c r="C358" s="113"/>
      <c r="D358" s="113"/>
      <c r="E358" s="113"/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  <c r="P358" s="113"/>
      <c r="Q358" s="113"/>
      <c r="R358" s="114"/>
      <c r="S358" s="98"/>
      <c r="T358" s="98"/>
    </row>
    <row r="359" spans="2:20" x14ac:dyDescent="0.3">
      <c r="B359" s="98"/>
      <c r="C359" s="107"/>
      <c r="D359" s="107"/>
      <c r="E359" s="108" t="s">
        <v>37</v>
      </c>
      <c r="F359" s="98"/>
      <c r="G359" s="98"/>
      <c r="H359" s="98"/>
      <c r="I359" s="98"/>
      <c r="J359" s="98"/>
      <c r="K359" s="98"/>
      <c r="L359" s="98"/>
      <c r="M359" s="98"/>
      <c r="N359" s="98"/>
      <c r="O359" s="109" t="s">
        <v>42</v>
      </c>
      <c r="P359" s="109" t="s">
        <v>43</v>
      </c>
      <c r="Q359" s="98"/>
      <c r="R359" s="98"/>
      <c r="S359" s="98"/>
      <c r="T359" s="98"/>
    </row>
    <row r="360" spans="2:20" x14ac:dyDescent="0.3">
      <c r="B360" s="107"/>
      <c r="C360" s="107"/>
      <c r="D360" s="107"/>
      <c r="E360" s="108" t="s">
        <v>38</v>
      </c>
      <c r="F360" s="98"/>
      <c r="G360" s="98"/>
      <c r="H360" s="98"/>
      <c r="I360" s="98"/>
      <c r="J360" s="98"/>
      <c r="K360" s="98"/>
      <c r="L360" s="98"/>
      <c r="M360" s="98"/>
      <c r="N360" s="98"/>
      <c r="O360" s="140">
        <f>SUM(P354+P355+P356)/3</f>
        <v>0</v>
      </c>
      <c r="P360" s="140">
        <f>P353</f>
        <v>0</v>
      </c>
      <c r="Q360" s="98"/>
      <c r="R360" s="98"/>
      <c r="S360" s="98"/>
      <c r="T360" s="98"/>
    </row>
    <row r="361" spans="2:20" ht="15" customHeight="1" x14ac:dyDescent="0.3">
      <c r="B361" s="107"/>
      <c r="C361" s="107"/>
      <c r="D361" s="107"/>
      <c r="E361" s="108" t="s">
        <v>39</v>
      </c>
      <c r="F361" s="98"/>
      <c r="G361" s="98"/>
      <c r="H361" s="98"/>
      <c r="I361" s="98"/>
      <c r="J361" s="98"/>
      <c r="K361" s="98"/>
      <c r="L361" s="98"/>
      <c r="M361" s="98"/>
      <c r="N361" s="98"/>
      <c r="O361" s="22" t="s">
        <v>41</v>
      </c>
      <c r="P361" s="23">
        <f>0.6*O360+0.4*P360</f>
        <v>0</v>
      </c>
      <c r="Q361" s="98"/>
      <c r="R361" s="98"/>
      <c r="S361" s="98"/>
      <c r="T361" s="98"/>
    </row>
    <row r="362" spans="2:20" x14ac:dyDescent="0.3">
      <c r="B362" s="107"/>
      <c r="C362" s="107"/>
      <c r="D362" s="107"/>
      <c r="E362" s="108" t="s">
        <v>40</v>
      </c>
      <c r="F362" s="98"/>
      <c r="G362" s="98"/>
      <c r="H362" s="98"/>
      <c r="I362" s="98"/>
      <c r="J362" s="98"/>
      <c r="K362" s="98"/>
      <c r="L362" s="98"/>
      <c r="M362" s="98"/>
      <c r="N362" s="98"/>
      <c r="O362" s="98"/>
      <c r="P362" s="98"/>
      <c r="Q362" s="98"/>
      <c r="R362" s="98"/>
      <c r="S362" s="98"/>
      <c r="T362" s="98"/>
    </row>
    <row r="363" spans="2:20" x14ac:dyDescent="0.3">
      <c r="B363" s="107"/>
      <c r="C363" s="107"/>
      <c r="D363" s="107"/>
      <c r="E363" s="107"/>
      <c r="F363" s="98"/>
      <c r="G363" s="98"/>
      <c r="H363" s="98"/>
      <c r="I363" s="98"/>
      <c r="J363" s="98"/>
      <c r="K363" s="98"/>
      <c r="L363" s="98"/>
      <c r="M363" s="98"/>
      <c r="N363" s="98"/>
      <c r="O363" s="98"/>
      <c r="P363" s="98"/>
      <c r="Q363" s="98"/>
      <c r="R363" s="98"/>
      <c r="S363" s="98"/>
      <c r="T363" s="98"/>
    </row>
    <row r="364" spans="2:20" x14ac:dyDescent="0.3">
      <c r="B364" s="149" t="s">
        <v>193</v>
      </c>
      <c r="C364" s="149"/>
      <c r="D364" s="149"/>
      <c r="E364" s="149"/>
      <c r="F364" s="149"/>
      <c r="G364" s="149"/>
      <c r="H364" s="149"/>
      <c r="I364" s="149"/>
      <c r="J364" s="149"/>
      <c r="K364" s="149"/>
      <c r="L364" s="149"/>
      <c r="M364" s="149"/>
      <c r="N364" s="149"/>
      <c r="O364" s="149"/>
      <c r="P364" s="149"/>
      <c r="Q364" s="149"/>
      <c r="R364" s="149"/>
      <c r="S364" s="98"/>
      <c r="T364" s="98"/>
    </row>
    <row r="365" spans="2:20" ht="69" x14ac:dyDescent="0.3">
      <c r="B365" s="99" t="s">
        <v>0</v>
      </c>
      <c r="C365" s="99" t="s">
        <v>1</v>
      </c>
      <c r="D365" s="99" t="s">
        <v>44</v>
      </c>
      <c r="E365" s="99" t="s">
        <v>2</v>
      </c>
      <c r="F365" s="99" t="s">
        <v>4</v>
      </c>
      <c r="G365" s="99" t="s">
        <v>5</v>
      </c>
      <c r="H365" s="99" t="s">
        <v>4</v>
      </c>
      <c r="I365" s="99" t="s">
        <v>5</v>
      </c>
      <c r="J365" s="99" t="s">
        <v>4</v>
      </c>
      <c r="K365" s="99" t="s">
        <v>5</v>
      </c>
      <c r="L365" s="99" t="s">
        <v>4</v>
      </c>
      <c r="M365" s="99" t="s">
        <v>5</v>
      </c>
      <c r="N365" s="99" t="s">
        <v>4</v>
      </c>
      <c r="O365" s="99" t="s">
        <v>32</v>
      </c>
      <c r="P365" s="25" t="s">
        <v>34</v>
      </c>
      <c r="Q365" s="99" t="s">
        <v>36</v>
      </c>
      <c r="R365" s="100" t="s">
        <v>17</v>
      </c>
      <c r="S365" s="98"/>
      <c r="T365" s="98"/>
    </row>
    <row r="366" spans="2:20" ht="41.4" x14ac:dyDescent="0.3">
      <c r="B366" s="164">
        <v>27</v>
      </c>
      <c r="C366" s="99">
        <v>1</v>
      </c>
      <c r="D366" s="99">
        <v>120</v>
      </c>
      <c r="E366" s="99" t="s">
        <v>58</v>
      </c>
      <c r="F366" s="101">
        <v>145</v>
      </c>
      <c r="G366" s="102" t="s">
        <v>3</v>
      </c>
      <c r="H366" s="101">
        <v>130</v>
      </c>
      <c r="I366" s="102" t="s">
        <v>3</v>
      </c>
      <c r="J366" s="101">
        <v>120</v>
      </c>
      <c r="K366" s="102" t="s">
        <v>3</v>
      </c>
      <c r="L366" s="101">
        <v>45</v>
      </c>
      <c r="M366" s="102" t="s">
        <v>3</v>
      </c>
      <c r="N366" s="16">
        <v>120</v>
      </c>
      <c r="O366" s="102" t="s">
        <v>33</v>
      </c>
      <c r="P366" s="67"/>
      <c r="Q366" s="103">
        <f>N366-N366*P366</f>
        <v>120</v>
      </c>
      <c r="R366" s="104">
        <f>Q366*D366</f>
        <v>14400</v>
      </c>
      <c r="S366" s="98"/>
      <c r="T366" s="98"/>
    </row>
    <row r="367" spans="2:20" ht="41.4" x14ac:dyDescent="0.3">
      <c r="B367" s="164"/>
      <c r="C367" s="99">
        <v>2</v>
      </c>
      <c r="D367" s="99" t="s">
        <v>45</v>
      </c>
      <c r="E367" s="99" t="s">
        <v>59</v>
      </c>
      <c r="F367" s="102" t="s">
        <v>3</v>
      </c>
      <c r="G367" s="24">
        <v>0.1</v>
      </c>
      <c r="H367" s="102" t="s">
        <v>3</v>
      </c>
      <c r="I367" s="24">
        <v>0.1</v>
      </c>
      <c r="J367" s="102" t="s">
        <v>3</v>
      </c>
      <c r="K367" s="24">
        <v>0.1</v>
      </c>
      <c r="L367" s="102" t="s">
        <v>3</v>
      </c>
      <c r="M367" s="24"/>
      <c r="N367" s="102" t="s">
        <v>3</v>
      </c>
      <c r="O367" s="139">
        <v>0.25</v>
      </c>
      <c r="P367" s="65"/>
      <c r="Q367" s="24" t="s">
        <v>3</v>
      </c>
      <c r="R367" s="104">
        <v>30000</v>
      </c>
      <c r="S367" s="98" t="str">
        <f t="shared" si="14"/>
        <v>% ABAIXO DO MINIMO</v>
      </c>
      <c r="T367" s="98"/>
    </row>
    <row r="368" spans="2:20" ht="41.4" x14ac:dyDescent="0.3">
      <c r="B368" s="164"/>
      <c r="C368" s="99">
        <v>3</v>
      </c>
      <c r="D368" s="99" t="s">
        <v>45</v>
      </c>
      <c r="E368" s="99" t="s">
        <v>60</v>
      </c>
      <c r="F368" s="102" t="s">
        <v>3</v>
      </c>
      <c r="G368" s="24">
        <v>0.15</v>
      </c>
      <c r="H368" s="102" t="s">
        <v>3</v>
      </c>
      <c r="I368" s="24">
        <v>0.1</v>
      </c>
      <c r="J368" s="102" t="s">
        <v>3</v>
      </c>
      <c r="K368" s="24">
        <v>0.1</v>
      </c>
      <c r="L368" s="102" t="s">
        <v>3</v>
      </c>
      <c r="M368" s="24"/>
      <c r="N368" s="102" t="s">
        <v>3</v>
      </c>
      <c r="O368" s="139">
        <v>0.25</v>
      </c>
      <c r="P368" s="65"/>
      <c r="Q368" s="24" t="s">
        <v>3</v>
      </c>
      <c r="R368" s="104">
        <v>30000</v>
      </c>
      <c r="S368" s="98" t="str">
        <f t="shared" si="14"/>
        <v>% ABAIXO DO MINIMO</v>
      </c>
      <c r="T368" s="98"/>
    </row>
    <row r="369" spans="2:20" ht="41.4" x14ac:dyDescent="0.3">
      <c r="B369" s="164"/>
      <c r="C369" s="99">
        <v>4</v>
      </c>
      <c r="D369" s="99" t="s">
        <v>45</v>
      </c>
      <c r="E369" s="99" t="s">
        <v>61</v>
      </c>
      <c r="F369" s="102" t="s">
        <v>3</v>
      </c>
      <c r="G369" s="24">
        <v>0.3</v>
      </c>
      <c r="H369" s="102" t="s">
        <v>3</v>
      </c>
      <c r="I369" s="24">
        <v>0.04</v>
      </c>
      <c r="J369" s="102" t="s">
        <v>3</v>
      </c>
      <c r="K369" s="24">
        <v>0.05</v>
      </c>
      <c r="L369" s="102" t="s">
        <v>3</v>
      </c>
      <c r="M369" s="24"/>
      <c r="N369" s="102" t="s">
        <v>3</v>
      </c>
      <c r="O369" s="139">
        <v>0.03</v>
      </c>
      <c r="P369" s="65"/>
      <c r="Q369" s="24" t="s">
        <v>3</v>
      </c>
      <c r="R369" s="104">
        <v>32000</v>
      </c>
      <c r="S369" s="98" t="str">
        <f t="shared" si="14"/>
        <v>% ABAIXO DO MINIMO</v>
      </c>
      <c r="T369" s="98"/>
    </row>
    <row r="370" spans="2:20" x14ac:dyDescent="0.3">
      <c r="B370" s="13"/>
      <c r="C370" s="153" t="s">
        <v>194</v>
      </c>
      <c r="D370" s="154"/>
      <c r="E370" s="154"/>
      <c r="F370" s="154"/>
      <c r="G370" s="154"/>
      <c r="H370" s="154"/>
      <c r="I370" s="154"/>
      <c r="J370" s="154"/>
      <c r="K370" s="154"/>
      <c r="L370" s="154"/>
      <c r="M370" s="154"/>
      <c r="N370" s="154"/>
      <c r="O370" s="155"/>
      <c r="P370" s="30"/>
      <c r="Q370" s="30"/>
      <c r="R370" s="10">
        <f>SUM(R366:R369)</f>
        <v>106400</v>
      </c>
    </row>
    <row r="371" spans="2:20" x14ac:dyDescent="0.3">
      <c r="B371" s="15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14"/>
    </row>
    <row r="372" spans="2:20" ht="15" customHeight="1" x14ac:dyDescent="0.3">
      <c r="C372" s="18"/>
      <c r="D372" s="18"/>
      <c r="E372" s="19" t="s">
        <v>37</v>
      </c>
      <c r="O372" s="21" t="s">
        <v>42</v>
      </c>
      <c r="P372" s="21" t="s">
        <v>43</v>
      </c>
    </row>
    <row r="373" spans="2:20" x14ac:dyDescent="0.3">
      <c r="B373" s="18"/>
      <c r="C373" s="18"/>
      <c r="D373" s="18"/>
      <c r="E373" s="19" t="s">
        <v>38</v>
      </c>
      <c r="O373" s="132">
        <f>SUM(P367+P368+P369)/3</f>
        <v>0</v>
      </c>
      <c r="P373" s="132">
        <f>P366</f>
        <v>0</v>
      </c>
    </row>
    <row r="374" spans="2:20" x14ac:dyDescent="0.3">
      <c r="B374" s="18"/>
      <c r="C374" s="18"/>
      <c r="D374" s="18"/>
      <c r="E374" s="19" t="s">
        <v>39</v>
      </c>
      <c r="O374" s="22" t="s">
        <v>41</v>
      </c>
      <c r="P374" s="23">
        <f>0.6*O373+0.4*P373</f>
        <v>0</v>
      </c>
    </row>
    <row r="375" spans="2:20" x14ac:dyDescent="0.3">
      <c r="B375" s="18"/>
      <c r="C375" s="18"/>
      <c r="D375" s="18"/>
      <c r="E375" s="19" t="s">
        <v>40</v>
      </c>
    </row>
    <row r="376" spans="2:20" x14ac:dyDescent="0.3">
      <c r="B376" s="18"/>
      <c r="C376" s="18"/>
      <c r="D376" s="18"/>
      <c r="E376" s="26"/>
    </row>
    <row r="377" spans="2:20" x14ac:dyDescent="0.3">
      <c r="B377" s="149" t="s">
        <v>195</v>
      </c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</row>
    <row r="378" spans="2:20" ht="69" x14ac:dyDescent="0.3">
      <c r="B378" s="31" t="s">
        <v>0</v>
      </c>
      <c r="C378" s="31" t="s">
        <v>1</v>
      </c>
      <c r="D378" s="31" t="s">
        <v>44</v>
      </c>
      <c r="E378" s="31" t="s">
        <v>2</v>
      </c>
      <c r="F378" s="31" t="s">
        <v>4</v>
      </c>
      <c r="G378" s="31" t="s">
        <v>5</v>
      </c>
      <c r="H378" s="31" t="s">
        <v>4</v>
      </c>
      <c r="I378" s="31" t="s">
        <v>5</v>
      </c>
      <c r="J378" s="31" t="s">
        <v>4</v>
      </c>
      <c r="K378" s="31" t="s">
        <v>5</v>
      </c>
      <c r="L378" s="31" t="s">
        <v>4</v>
      </c>
      <c r="M378" s="31" t="s">
        <v>5</v>
      </c>
      <c r="N378" s="31" t="s">
        <v>4</v>
      </c>
      <c r="O378" s="31" t="s">
        <v>32</v>
      </c>
      <c r="P378" s="25" t="s">
        <v>34</v>
      </c>
      <c r="Q378" s="31" t="s">
        <v>36</v>
      </c>
      <c r="R378" s="6" t="s">
        <v>17</v>
      </c>
    </row>
    <row r="379" spans="2:20" ht="41.4" x14ac:dyDescent="0.3">
      <c r="B379" s="148">
        <v>28</v>
      </c>
      <c r="C379" s="31">
        <v>1</v>
      </c>
      <c r="D379" s="31">
        <v>150</v>
      </c>
      <c r="E379" s="31" t="s">
        <v>88</v>
      </c>
      <c r="F379" s="7">
        <v>220</v>
      </c>
      <c r="G379" s="8" t="s">
        <v>3</v>
      </c>
      <c r="H379" s="7">
        <v>185</v>
      </c>
      <c r="I379" s="8" t="s">
        <v>3</v>
      </c>
      <c r="J379" s="7">
        <v>180</v>
      </c>
      <c r="K379" s="8" t="s">
        <v>3</v>
      </c>
      <c r="L379" s="7">
        <v>120</v>
      </c>
      <c r="M379" s="8" t="s">
        <v>3</v>
      </c>
      <c r="N379" s="16">
        <v>125</v>
      </c>
      <c r="O379" s="8" t="s">
        <v>33</v>
      </c>
      <c r="P379" s="67"/>
      <c r="Q379" s="9">
        <f>N379-N379*P379</f>
        <v>125</v>
      </c>
      <c r="R379" s="10">
        <f>Q379*D379</f>
        <v>18750</v>
      </c>
    </row>
    <row r="380" spans="2:20" ht="41.4" x14ac:dyDescent="0.3">
      <c r="B380" s="148"/>
      <c r="C380" s="31">
        <v>2</v>
      </c>
      <c r="D380" s="31">
        <v>100</v>
      </c>
      <c r="E380" s="31" t="s">
        <v>89</v>
      </c>
      <c r="F380" s="7">
        <v>220</v>
      </c>
      <c r="G380" s="8" t="s">
        <v>3</v>
      </c>
      <c r="H380" s="7">
        <v>130</v>
      </c>
      <c r="I380" s="8" t="s">
        <v>3</v>
      </c>
      <c r="J380" s="7">
        <v>120</v>
      </c>
      <c r="K380" s="8" t="s">
        <v>3</v>
      </c>
      <c r="L380" s="7">
        <v>110</v>
      </c>
      <c r="M380" s="8" t="s">
        <v>3</v>
      </c>
      <c r="N380" s="16">
        <v>110</v>
      </c>
      <c r="O380" s="8" t="s">
        <v>33</v>
      </c>
      <c r="P380" s="67"/>
      <c r="Q380" s="9">
        <f t="shared" ref="Q380:Q383" si="15">N380-N380*P380</f>
        <v>110</v>
      </c>
      <c r="R380" s="10">
        <f t="shared" ref="R380:R383" si="16">Q380*D380</f>
        <v>11000</v>
      </c>
    </row>
    <row r="381" spans="2:20" ht="41.4" x14ac:dyDescent="0.3">
      <c r="B381" s="148"/>
      <c r="C381" s="31">
        <v>3</v>
      </c>
      <c r="D381" s="31">
        <v>120</v>
      </c>
      <c r="E381" s="31" t="s">
        <v>90</v>
      </c>
      <c r="F381" s="7">
        <v>220</v>
      </c>
      <c r="G381" s="8" t="s">
        <v>3</v>
      </c>
      <c r="H381" s="7">
        <v>110</v>
      </c>
      <c r="I381" s="8" t="s">
        <v>3</v>
      </c>
      <c r="J381" s="7">
        <v>100</v>
      </c>
      <c r="K381" s="8" t="s">
        <v>3</v>
      </c>
      <c r="L381" s="7"/>
      <c r="M381" s="8" t="s">
        <v>3</v>
      </c>
      <c r="N381" s="16">
        <v>117.5</v>
      </c>
      <c r="O381" s="8" t="s">
        <v>33</v>
      </c>
      <c r="P381" s="67"/>
      <c r="Q381" s="9">
        <f t="shared" si="15"/>
        <v>117.5</v>
      </c>
      <c r="R381" s="10">
        <f t="shared" si="16"/>
        <v>14100</v>
      </c>
    </row>
    <row r="382" spans="2:20" ht="41.4" x14ac:dyDescent="0.3">
      <c r="B382" s="148"/>
      <c r="C382" s="31">
        <v>4</v>
      </c>
      <c r="D382" s="31">
        <v>100</v>
      </c>
      <c r="E382" s="31" t="s">
        <v>91</v>
      </c>
      <c r="F382" s="7">
        <v>220</v>
      </c>
      <c r="G382" s="8" t="s">
        <v>3</v>
      </c>
      <c r="H382" s="7">
        <v>130</v>
      </c>
      <c r="I382" s="8" t="s">
        <v>3</v>
      </c>
      <c r="J382" s="7">
        <v>120</v>
      </c>
      <c r="K382" s="8" t="s">
        <v>3</v>
      </c>
      <c r="L382" s="7">
        <v>130</v>
      </c>
      <c r="M382" s="8" t="s">
        <v>3</v>
      </c>
      <c r="N382" s="16">
        <v>115</v>
      </c>
      <c r="O382" s="8" t="s">
        <v>33</v>
      </c>
      <c r="P382" s="67"/>
      <c r="Q382" s="9">
        <f t="shared" si="15"/>
        <v>115</v>
      </c>
      <c r="R382" s="10">
        <f t="shared" si="16"/>
        <v>11500</v>
      </c>
    </row>
    <row r="383" spans="2:20" ht="36.75" customHeight="1" x14ac:dyDescent="0.3">
      <c r="B383" s="148"/>
      <c r="C383" s="31">
        <v>5</v>
      </c>
      <c r="D383" s="31">
        <v>100</v>
      </c>
      <c r="E383" s="31" t="s">
        <v>92</v>
      </c>
      <c r="F383" s="7">
        <v>220</v>
      </c>
      <c r="G383" s="8" t="s">
        <v>3</v>
      </c>
      <c r="H383" s="7">
        <v>120</v>
      </c>
      <c r="I383" s="8" t="s">
        <v>3</v>
      </c>
      <c r="J383" s="7">
        <v>120</v>
      </c>
      <c r="K383" s="8" t="s">
        <v>3</v>
      </c>
      <c r="L383" s="7">
        <v>80</v>
      </c>
      <c r="M383" s="8" t="s">
        <v>3</v>
      </c>
      <c r="N383" s="16">
        <v>140</v>
      </c>
      <c r="O383" s="8" t="s">
        <v>33</v>
      </c>
      <c r="P383" s="67"/>
      <c r="Q383" s="9">
        <f t="shared" si="15"/>
        <v>140</v>
      </c>
      <c r="R383" s="10">
        <f t="shared" si="16"/>
        <v>14000</v>
      </c>
    </row>
    <row r="384" spans="2:20" ht="41.4" x14ac:dyDescent="0.3">
      <c r="B384" s="148"/>
      <c r="C384" s="31">
        <v>6</v>
      </c>
      <c r="D384" s="31" t="s">
        <v>45</v>
      </c>
      <c r="E384" s="31" t="s">
        <v>93</v>
      </c>
      <c r="F384" s="8" t="s">
        <v>3</v>
      </c>
      <c r="G384" s="11">
        <v>0.1</v>
      </c>
      <c r="H384" s="8" t="s">
        <v>3</v>
      </c>
      <c r="I384" s="11">
        <v>0.1</v>
      </c>
      <c r="J384" s="8" t="s">
        <v>3</v>
      </c>
      <c r="K384" s="11">
        <v>0.1</v>
      </c>
      <c r="L384" s="8" t="s">
        <v>3</v>
      </c>
      <c r="M384" s="11"/>
      <c r="N384" s="8" t="s">
        <v>3</v>
      </c>
      <c r="O384" s="68">
        <v>0.25</v>
      </c>
      <c r="P384" s="67"/>
      <c r="Q384" s="24" t="s">
        <v>3</v>
      </c>
      <c r="R384" s="10">
        <v>8000</v>
      </c>
      <c r="S384" s="5" t="str">
        <f t="shared" ref="S384:S386" si="17">IF(P384&gt;=O384,"CORRETO","% ABAIXO DO MINIMO")</f>
        <v>% ABAIXO DO MINIMO</v>
      </c>
    </row>
    <row r="385" spans="1:20" ht="41.4" x14ac:dyDescent="0.3">
      <c r="B385" s="148"/>
      <c r="C385" s="31">
        <v>7</v>
      </c>
      <c r="D385" s="31" t="s">
        <v>45</v>
      </c>
      <c r="E385" s="31" t="s">
        <v>94</v>
      </c>
      <c r="F385" s="8" t="s">
        <v>3</v>
      </c>
      <c r="G385" s="11">
        <v>0.15</v>
      </c>
      <c r="H385" s="8" t="s">
        <v>3</v>
      </c>
      <c r="I385" s="11">
        <v>0.1</v>
      </c>
      <c r="J385" s="8" t="s">
        <v>3</v>
      </c>
      <c r="K385" s="11">
        <v>0.1</v>
      </c>
      <c r="L385" s="8" t="s">
        <v>3</v>
      </c>
      <c r="M385" s="11"/>
      <c r="N385" s="8" t="s">
        <v>3</v>
      </c>
      <c r="O385" s="68">
        <v>0.25</v>
      </c>
      <c r="P385" s="67"/>
      <c r="Q385" s="24" t="s">
        <v>3</v>
      </c>
      <c r="R385" s="10">
        <v>8000</v>
      </c>
      <c r="S385" s="5" t="str">
        <f t="shared" si="17"/>
        <v>% ABAIXO DO MINIMO</v>
      </c>
    </row>
    <row r="386" spans="1:20" ht="41.4" x14ac:dyDescent="0.3">
      <c r="B386" s="148"/>
      <c r="C386" s="31">
        <v>8</v>
      </c>
      <c r="D386" s="31" t="s">
        <v>45</v>
      </c>
      <c r="E386" s="31" t="s">
        <v>95</v>
      </c>
      <c r="F386" s="8" t="s">
        <v>3</v>
      </c>
      <c r="G386" s="11">
        <v>0.3</v>
      </c>
      <c r="H386" s="8" t="s">
        <v>3</v>
      </c>
      <c r="I386" s="11">
        <v>0.03</v>
      </c>
      <c r="J386" s="8" t="s">
        <v>3</v>
      </c>
      <c r="K386" s="11">
        <v>0.05</v>
      </c>
      <c r="L386" s="8" t="s">
        <v>3</v>
      </c>
      <c r="M386" s="11"/>
      <c r="N386" s="8" t="s">
        <v>3</v>
      </c>
      <c r="O386" s="68">
        <v>0.2</v>
      </c>
      <c r="P386" s="67"/>
      <c r="Q386" s="24" t="s">
        <v>3</v>
      </c>
      <c r="R386" s="10">
        <v>8000</v>
      </c>
      <c r="S386" s="5" t="str">
        <f t="shared" si="17"/>
        <v>% ABAIXO DO MINIMO</v>
      </c>
    </row>
    <row r="387" spans="1:20" x14ac:dyDescent="0.3">
      <c r="B387" s="13"/>
      <c r="C387" s="153" t="s">
        <v>196</v>
      </c>
      <c r="D387" s="154"/>
      <c r="E387" s="154"/>
      <c r="F387" s="154"/>
      <c r="G387" s="154"/>
      <c r="H387" s="154"/>
      <c r="I387" s="154"/>
      <c r="J387" s="154"/>
      <c r="K387" s="154"/>
      <c r="L387" s="154"/>
      <c r="M387" s="154"/>
      <c r="N387" s="154"/>
      <c r="O387" s="155"/>
      <c r="P387" s="30"/>
      <c r="Q387" s="30"/>
      <c r="R387" s="10">
        <f>SUM(R379:R386)</f>
        <v>93350</v>
      </c>
    </row>
    <row r="388" spans="1:20" x14ac:dyDescent="0.3">
      <c r="B388" s="15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14"/>
    </row>
    <row r="389" spans="1:20" x14ac:dyDescent="0.3">
      <c r="C389" s="18"/>
      <c r="D389" s="18"/>
      <c r="E389" s="19" t="s">
        <v>37</v>
      </c>
      <c r="O389" s="21" t="s">
        <v>42</v>
      </c>
      <c r="P389" s="21" t="s">
        <v>43</v>
      </c>
    </row>
    <row r="390" spans="1:20" x14ac:dyDescent="0.3">
      <c r="B390" s="18"/>
      <c r="C390" s="18"/>
      <c r="D390" s="18"/>
      <c r="E390" s="19" t="s">
        <v>38</v>
      </c>
      <c r="O390" s="132">
        <f>SUM(P384+P385+P386)/3</f>
        <v>0</v>
      </c>
      <c r="P390" s="132">
        <f>SUM(P379:P383)/5</f>
        <v>0</v>
      </c>
    </row>
    <row r="391" spans="1:20" x14ac:dyDescent="0.3">
      <c r="B391" s="18"/>
      <c r="C391" s="18"/>
      <c r="D391" s="18"/>
      <c r="E391" s="19" t="s">
        <v>39</v>
      </c>
      <c r="O391" s="22" t="s">
        <v>41</v>
      </c>
      <c r="P391" s="23">
        <f>0.6*O390+0.4*P390</f>
        <v>0</v>
      </c>
    </row>
    <row r="392" spans="1:20" x14ac:dyDescent="0.3">
      <c r="B392" s="18"/>
      <c r="C392" s="18"/>
      <c r="D392" s="18"/>
      <c r="E392" s="19" t="s">
        <v>40</v>
      </c>
    </row>
    <row r="394" spans="1:20" ht="15.6" x14ac:dyDescent="0.3">
      <c r="B394" s="169" t="s">
        <v>197</v>
      </c>
      <c r="C394" s="169"/>
      <c r="D394" s="169"/>
      <c r="E394" s="169"/>
      <c r="F394" s="169"/>
      <c r="G394" s="169"/>
      <c r="H394" s="169"/>
      <c r="I394" s="169"/>
      <c r="J394" s="169"/>
      <c r="K394" s="169"/>
      <c r="L394" s="169"/>
      <c r="M394" s="169"/>
      <c r="N394" s="169"/>
      <c r="O394" s="170">
        <f>SUM(R13+R26+R39+R52+R65+R83+R96+R109+R122+R135+R148+R161+R174+R187+R200+R213+R229+R242+R257+R270+R283+R301+R314+R331+R344+R357+R370+R387)</f>
        <v>1661592</v>
      </c>
      <c r="P394" s="171"/>
      <c r="Q394" s="171"/>
      <c r="R394" s="171"/>
    </row>
    <row r="395" spans="1:20" x14ac:dyDescent="0.3">
      <c r="A395" s="115"/>
      <c r="B395" s="115"/>
      <c r="C395" s="115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1:20" x14ac:dyDescent="0.3">
      <c r="A396" s="115"/>
      <c r="B396" s="116"/>
      <c r="C396" s="116"/>
      <c r="D396" s="116"/>
      <c r="E396" s="110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1:20" x14ac:dyDescent="0.3">
      <c r="A397" s="115"/>
      <c r="B397" s="115"/>
      <c r="C397" s="115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1:20" x14ac:dyDescent="0.3">
      <c r="A398" s="115"/>
      <c r="B398" s="168"/>
      <c r="C398" s="168"/>
      <c r="D398" s="168"/>
      <c r="E398" s="168"/>
      <c r="F398" s="168"/>
      <c r="G398" s="168"/>
      <c r="H398" s="168"/>
      <c r="I398" s="168"/>
      <c r="J398" s="168"/>
      <c r="K398" s="168"/>
      <c r="L398" s="168"/>
      <c r="M398" s="168"/>
      <c r="N398" s="168"/>
      <c r="O398" s="168"/>
      <c r="P398" s="168"/>
      <c r="Q398" s="168"/>
      <c r="R398" s="168"/>
      <c r="S398" s="115"/>
      <c r="T398" s="115"/>
    </row>
    <row r="399" spans="1:20" x14ac:dyDescent="0.3">
      <c r="A399" s="115"/>
      <c r="B399" s="112"/>
      <c r="C399" s="112"/>
      <c r="D399" s="112"/>
      <c r="E399" s="112"/>
      <c r="F399" s="112"/>
      <c r="G399" s="112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7"/>
      <c r="S399" s="115"/>
      <c r="T399" s="115"/>
    </row>
    <row r="400" spans="1:20" x14ac:dyDescent="0.3">
      <c r="A400" s="115"/>
      <c r="B400" s="167"/>
      <c r="C400" s="112"/>
      <c r="D400" s="112"/>
      <c r="E400" s="112"/>
      <c r="F400" s="118"/>
      <c r="G400" s="119"/>
      <c r="H400" s="118"/>
      <c r="I400" s="119"/>
      <c r="J400" s="118"/>
      <c r="K400" s="119"/>
      <c r="L400" s="119"/>
      <c r="M400" s="119"/>
      <c r="N400" s="120"/>
      <c r="O400" s="119"/>
      <c r="P400" s="121"/>
      <c r="Q400" s="120"/>
      <c r="R400" s="114"/>
      <c r="S400" s="115"/>
      <c r="T400" s="115"/>
    </row>
    <row r="401" spans="1:20" x14ac:dyDescent="0.3">
      <c r="A401" s="115"/>
      <c r="B401" s="167"/>
      <c r="C401" s="112"/>
      <c r="D401" s="112"/>
      <c r="E401" s="112"/>
      <c r="F401" s="119"/>
      <c r="G401" s="122"/>
      <c r="H401" s="119"/>
      <c r="I401" s="122"/>
      <c r="J401" s="119"/>
      <c r="K401" s="122"/>
      <c r="L401" s="122"/>
      <c r="M401" s="122"/>
      <c r="N401" s="119"/>
      <c r="O401" s="123"/>
      <c r="P401" s="124"/>
      <c r="Q401" s="122"/>
      <c r="R401" s="114"/>
      <c r="S401" s="115"/>
      <c r="T401" s="115"/>
    </row>
    <row r="402" spans="1:20" ht="12.75" customHeight="1" x14ac:dyDescent="0.3">
      <c r="A402" s="115"/>
      <c r="B402" s="167"/>
      <c r="C402" s="112"/>
      <c r="D402" s="112"/>
      <c r="E402" s="112"/>
      <c r="F402" s="119"/>
      <c r="G402" s="122"/>
      <c r="H402" s="119"/>
      <c r="I402" s="122"/>
      <c r="J402" s="119"/>
      <c r="K402" s="122"/>
      <c r="L402" s="122"/>
      <c r="M402" s="122"/>
      <c r="N402" s="119"/>
      <c r="O402" s="123"/>
      <c r="P402" s="124"/>
      <c r="Q402" s="122"/>
      <c r="R402" s="114"/>
      <c r="S402" s="115"/>
      <c r="T402" s="115"/>
    </row>
    <row r="403" spans="1:20" x14ac:dyDescent="0.3">
      <c r="A403" s="115"/>
      <c r="B403" s="167"/>
      <c r="C403" s="112"/>
      <c r="D403" s="112"/>
      <c r="E403" s="112"/>
      <c r="F403" s="119"/>
      <c r="G403" s="122"/>
      <c r="H403" s="119"/>
      <c r="I403" s="122"/>
      <c r="J403" s="119"/>
      <c r="K403" s="122"/>
      <c r="L403" s="122"/>
      <c r="M403" s="122"/>
      <c r="N403" s="119"/>
      <c r="O403" s="123"/>
      <c r="P403" s="124"/>
      <c r="Q403" s="122"/>
      <c r="R403" s="114"/>
      <c r="S403" s="115"/>
      <c r="T403" s="115"/>
    </row>
    <row r="404" spans="1:20" x14ac:dyDescent="0.3">
      <c r="A404" s="115"/>
      <c r="B404" s="115"/>
      <c r="C404" s="168"/>
      <c r="D404" s="168"/>
      <c r="E404" s="168"/>
      <c r="F404" s="168"/>
      <c r="G404" s="168"/>
      <c r="H404" s="168"/>
      <c r="I404" s="168"/>
      <c r="J404" s="168"/>
      <c r="K404" s="168"/>
      <c r="L404" s="168"/>
      <c r="M404" s="168"/>
      <c r="N404" s="168"/>
      <c r="O404" s="168"/>
      <c r="P404" s="113"/>
      <c r="Q404" s="113"/>
      <c r="R404" s="114"/>
      <c r="S404" s="115"/>
      <c r="T404" s="115"/>
    </row>
    <row r="405" spans="1:20" x14ac:dyDescent="0.3">
      <c r="A405" s="115"/>
      <c r="B405" s="115"/>
      <c r="C405" s="113"/>
      <c r="D405" s="113"/>
      <c r="E405" s="113"/>
      <c r="F405" s="113"/>
      <c r="G405" s="113"/>
      <c r="H405" s="113"/>
      <c r="I405" s="113"/>
      <c r="J405" s="113"/>
      <c r="K405" s="113"/>
      <c r="L405" s="113"/>
      <c r="M405" s="113"/>
      <c r="N405" s="113"/>
      <c r="O405" s="113"/>
      <c r="P405" s="113"/>
      <c r="Q405" s="113"/>
      <c r="R405" s="114"/>
      <c r="S405" s="115"/>
      <c r="T405" s="115"/>
    </row>
    <row r="406" spans="1:20" x14ac:dyDescent="0.3">
      <c r="A406" s="115"/>
      <c r="B406" s="115"/>
      <c r="C406" s="116"/>
      <c r="D406" s="116"/>
      <c r="E406" s="110"/>
      <c r="F406" s="115"/>
      <c r="G406" s="115"/>
      <c r="H406" s="115"/>
      <c r="I406" s="115"/>
      <c r="J406" s="115"/>
      <c r="K406" s="115"/>
      <c r="L406" s="115"/>
      <c r="M406" s="115"/>
      <c r="N406" s="115"/>
      <c r="O406" s="125"/>
      <c r="P406" s="125"/>
      <c r="Q406" s="115"/>
      <c r="R406" s="115"/>
      <c r="S406" s="115"/>
      <c r="T406" s="115"/>
    </row>
    <row r="407" spans="1:20" x14ac:dyDescent="0.3">
      <c r="A407" s="115"/>
      <c r="B407" s="116"/>
      <c r="C407" s="116"/>
      <c r="D407" s="116"/>
      <c r="E407" s="110"/>
      <c r="F407" s="115"/>
      <c r="G407" s="115"/>
      <c r="H407" s="115"/>
      <c r="I407" s="115"/>
      <c r="J407" s="115"/>
      <c r="K407" s="115"/>
      <c r="L407" s="115"/>
      <c r="M407" s="115"/>
      <c r="N407" s="115"/>
      <c r="O407" s="126"/>
      <c r="P407" s="126"/>
      <c r="Q407" s="115"/>
      <c r="R407" s="115"/>
      <c r="S407" s="115"/>
      <c r="T407" s="115"/>
    </row>
    <row r="408" spans="1:20" x14ac:dyDescent="0.3">
      <c r="A408" s="115"/>
      <c r="B408" s="116"/>
      <c r="C408" s="116"/>
      <c r="D408" s="116"/>
      <c r="E408" s="110"/>
      <c r="F408" s="115"/>
      <c r="G408" s="115"/>
      <c r="H408" s="115"/>
      <c r="I408" s="115"/>
      <c r="J408" s="115"/>
      <c r="K408" s="115"/>
      <c r="L408" s="115"/>
      <c r="M408" s="115"/>
      <c r="N408" s="115"/>
      <c r="O408" s="125"/>
      <c r="P408" s="127"/>
      <c r="Q408" s="115"/>
      <c r="R408" s="115"/>
      <c r="S408" s="115"/>
      <c r="T408" s="115"/>
    </row>
    <row r="409" spans="1:20" x14ac:dyDescent="0.3">
      <c r="A409" s="115"/>
      <c r="B409" s="116"/>
      <c r="C409" s="116"/>
      <c r="D409" s="116"/>
      <c r="E409" s="110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1:20" x14ac:dyDescent="0.3">
      <c r="A410" s="115"/>
      <c r="B410" s="116"/>
      <c r="C410" s="116"/>
      <c r="D410" s="116"/>
      <c r="E410" s="116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1:20" x14ac:dyDescent="0.3">
      <c r="A411" s="115"/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1:20" x14ac:dyDescent="0.3">
      <c r="A412" s="115"/>
      <c r="B412" s="116"/>
      <c r="C412" s="116"/>
      <c r="D412" s="116"/>
      <c r="E412" s="116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1:20" x14ac:dyDescent="0.3">
      <c r="A413" s="115"/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1:20" x14ac:dyDescent="0.3">
      <c r="A414" s="115"/>
      <c r="B414" s="116"/>
      <c r="C414" s="116"/>
      <c r="D414" s="116"/>
      <c r="E414" s="110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1:20" x14ac:dyDescent="0.3">
      <c r="A415" s="115"/>
      <c r="B415" s="116"/>
      <c r="C415" s="116"/>
      <c r="D415" s="116"/>
      <c r="E415" s="116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1:20" x14ac:dyDescent="0.3">
      <c r="A416" s="115"/>
      <c r="B416" s="116"/>
      <c r="C416" s="116"/>
      <c r="D416" s="116"/>
      <c r="E416" s="116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1:20" x14ac:dyDescent="0.3">
      <c r="A417" s="115"/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1:20" x14ac:dyDescent="0.3">
      <c r="A418" s="115"/>
      <c r="B418" s="116"/>
      <c r="C418" s="116"/>
      <c r="D418" s="116"/>
      <c r="E418" s="110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1:20" x14ac:dyDescent="0.3">
      <c r="A419" s="115"/>
      <c r="B419" s="116"/>
      <c r="C419" s="116"/>
      <c r="D419" s="116"/>
      <c r="E419" s="110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1:20" x14ac:dyDescent="0.3">
      <c r="A420" s="115"/>
      <c r="B420" s="116"/>
      <c r="C420" s="116"/>
      <c r="D420" s="116"/>
      <c r="E420" s="116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1:20" x14ac:dyDescent="0.3">
      <c r="A421" s="115"/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1:20" x14ac:dyDescent="0.3">
      <c r="A422" s="115"/>
      <c r="B422" s="116"/>
      <c r="C422" s="116"/>
      <c r="D422" s="116"/>
      <c r="E422" s="110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1:20" x14ac:dyDescent="0.3">
      <c r="A423" s="115"/>
      <c r="B423" s="115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1:20" x14ac:dyDescent="0.3">
      <c r="A424" s="115"/>
      <c r="B424" s="116"/>
      <c r="C424" s="116"/>
      <c r="D424" s="116"/>
      <c r="E424" s="110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1:20" x14ac:dyDescent="0.3">
      <c r="A425" s="115"/>
      <c r="B425" s="116"/>
      <c r="C425" s="116"/>
      <c r="D425" s="116"/>
      <c r="E425" s="110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1:20" s="47" customFormat="1" x14ac:dyDescent="0.3">
      <c r="A426" s="115"/>
      <c r="B426" s="116"/>
      <c r="C426" s="116"/>
      <c r="D426" s="116"/>
      <c r="E426" s="116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1:20" s="47" customFormat="1" x14ac:dyDescent="0.3">
      <c r="A427" s="115"/>
      <c r="B427" s="115"/>
      <c r="C427" s="115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9" spans="1:20" x14ac:dyDescent="0.3">
      <c r="B429" s="18"/>
      <c r="C429" s="18"/>
      <c r="D429" s="18"/>
      <c r="E429" s="26"/>
    </row>
    <row r="430" spans="1:20" x14ac:dyDescent="0.3">
      <c r="B430" s="18"/>
      <c r="C430" s="18"/>
      <c r="D430" s="18"/>
      <c r="E430" s="18"/>
    </row>
    <row r="432" spans="1:20" x14ac:dyDescent="0.3">
      <c r="B432" s="18"/>
      <c r="C432" s="18"/>
      <c r="D432" s="18"/>
      <c r="E432" s="18"/>
    </row>
    <row r="434" spans="2:5" x14ac:dyDescent="0.3">
      <c r="B434" s="18"/>
      <c r="C434" s="18"/>
      <c r="D434" s="18"/>
      <c r="E434" s="26"/>
    </row>
    <row r="436" spans="2:5" x14ac:dyDescent="0.3">
      <c r="B436" s="18"/>
      <c r="C436" s="18"/>
      <c r="D436" s="18"/>
      <c r="E436" s="18"/>
    </row>
    <row r="437" spans="2:5" x14ac:dyDescent="0.3">
      <c r="B437" s="18"/>
      <c r="C437" s="18"/>
      <c r="D437" s="18"/>
      <c r="E437" s="18"/>
    </row>
    <row r="438" spans="2:5" x14ac:dyDescent="0.3">
      <c r="B438" s="18"/>
      <c r="C438" s="18"/>
      <c r="D438" s="18"/>
      <c r="E438" s="26"/>
    </row>
    <row r="439" spans="2:5" x14ac:dyDescent="0.3">
      <c r="B439" s="18"/>
      <c r="C439" s="18"/>
      <c r="D439" s="18"/>
      <c r="E439" s="18"/>
    </row>
    <row r="440" spans="2:5" x14ac:dyDescent="0.3">
      <c r="B440" s="18"/>
      <c r="C440" s="18"/>
      <c r="D440" s="18"/>
      <c r="E440" s="18"/>
    </row>
    <row r="442" spans="2:5" x14ac:dyDescent="0.3">
      <c r="B442" s="18"/>
      <c r="C442" s="18"/>
      <c r="D442" s="18"/>
      <c r="E442" s="18"/>
    </row>
    <row r="444" spans="2:5" x14ac:dyDescent="0.3">
      <c r="B444" s="18"/>
      <c r="C444" s="18"/>
      <c r="D444" s="18"/>
      <c r="E444" s="18"/>
    </row>
    <row r="446" spans="2:5" x14ac:dyDescent="0.3">
      <c r="B446" s="18"/>
      <c r="C446" s="18"/>
      <c r="D446" s="18"/>
      <c r="E446" s="18"/>
    </row>
    <row r="451" spans="1:20" x14ac:dyDescent="0.3">
      <c r="A451" s="115"/>
      <c r="B451" s="115"/>
      <c r="C451" s="115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1:20" x14ac:dyDescent="0.3">
      <c r="A452" s="115"/>
      <c r="B452" s="115"/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1:20" x14ac:dyDescent="0.3">
      <c r="A453" s="115"/>
      <c r="B453" s="168"/>
      <c r="C453" s="168"/>
      <c r="D453" s="168"/>
      <c r="E453" s="168"/>
      <c r="F453" s="168"/>
      <c r="G453" s="168"/>
      <c r="H453" s="168"/>
      <c r="I453" s="168"/>
      <c r="J453" s="168"/>
      <c r="K453" s="168"/>
      <c r="L453" s="168"/>
      <c r="M453" s="168"/>
      <c r="N453" s="168"/>
      <c r="O453" s="168"/>
      <c r="P453" s="168"/>
      <c r="Q453" s="168"/>
      <c r="R453" s="168"/>
      <c r="S453" s="115"/>
      <c r="T453" s="115"/>
    </row>
    <row r="454" spans="1:20" x14ac:dyDescent="0.3">
      <c r="A454" s="115"/>
      <c r="B454" s="112"/>
      <c r="C454" s="112"/>
      <c r="D454" s="112"/>
      <c r="E454" s="112"/>
      <c r="F454" s="112"/>
      <c r="G454" s="112"/>
      <c r="H454" s="112"/>
      <c r="I454" s="112"/>
      <c r="J454" s="112"/>
      <c r="K454" s="112"/>
      <c r="L454" s="112"/>
      <c r="M454" s="112"/>
      <c r="N454" s="112"/>
      <c r="O454" s="112"/>
      <c r="P454" s="112"/>
      <c r="Q454" s="112"/>
      <c r="R454" s="117"/>
      <c r="S454" s="115"/>
      <c r="T454" s="115"/>
    </row>
    <row r="455" spans="1:20" x14ac:dyDescent="0.3">
      <c r="A455" s="115"/>
      <c r="B455" s="167"/>
      <c r="C455" s="112"/>
      <c r="D455" s="112"/>
      <c r="E455" s="112"/>
      <c r="F455" s="118"/>
      <c r="G455" s="119"/>
      <c r="H455" s="118"/>
      <c r="I455" s="119"/>
      <c r="J455" s="118"/>
      <c r="K455" s="119"/>
      <c r="L455" s="118"/>
      <c r="M455" s="119"/>
      <c r="N455" s="118"/>
      <c r="O455" s="119"/>
      <c r="P455" s="121"/>
      <c r="Q455" s="120"/>
      <c r="R455" s="114"/>
      <c r="S455" s="115"/>
      <c r="T455" s="115"/>
    </row>
    <row r="456" spans="1:20" x14ac:dyDescent="0.3">
      <c r="A456" s="115"/>
      <c r="B456" s="167"/>
      <c r="C456" s="112"/>
      <c r="D456" s="112"/>
      <c r="E456" s="112"/>
      <c r="F456" s="119"/>
      <c r="G456" s="122"/>
      <c r="H456" s="119"/>
      <c r="I456" s="122"/>
      <c r="J456" s="119"/>
      <c r="K456" s="122"/>
      <c r="L456" s="119"/>
      <c r="M456" s="122"/>
      <c r="N456" s="119"/>
      <c r="O456" s="123"/>
      <c r="P456" s="124"/>
      <c r="Q456" s="122"/>
      <c r="R456" s="114"/>
      <c r="S456" s="115"/>
      <c r="T456" s="115"/>
    </row>
    <row r="457" spans="1:20" x14ac:dyDescent="0.3">
      <c r="A457" s="115"/>
      <c r="B457" s="167"/>
      <c r="C457" s="112"/>
      <c r="D457" s="112"/>
      <c r="E457" s="112"/>
      <c r="F457" s="119"/>
      <c r="G457" s="122"/>
      <c r="H457" s="119"/>
      <c r="I457" s="122"/>
      <c r="J457" s="119"/>
      <c r="K457" s="122"/>
      <c r="L457" s="119"/>
      <c r="M457" s="122"/>
      <c r="N457" s="119"/>
      <c r="O457" s="123"/>
      <c r="P457" s="124"/>
      <c r="Q457" s="122"/>
      <c r="R457" s="114"/>
      <c r="S457" s="115"/>
      <c r="T457" s="115"/>
    </row>
    <row r="458" spans="1:20" x14ac:dyDescent="0.3">
      <c r="A458" s="115"/>
      <c r="B458" s="167"/>
      <c r="C458" s="112"/>
      <c r="D458" s="112"/>
      <c r="E458" s="112"/>
      <c r="F458" s="119"/>
      <c r="G458" s="122"/>
      <c r="H458" s="119"/>
      <c r="I458" s="122"/>
      <c r="J458" s="119"/>
      <c r="K458" s="122"/>
      <c r="L458" s="119"/>
      <c r="M458" s="122"/>
      <c r="N458" s="119"/>
      <c r="O458" s="123"/>
      <c r="P458" s="124"/>
      <c r="Q458" s="122"/>
      <c r="R458" s="114"/>
      <c r="S458" s="115"/>
      <c r="T458" s="115"/>
    </row>
    <row r="459" spans="1:20" x14ac:dyDescent="0.3">
      <c r="A459" s="115"/>
      <c r="B459" s="112"/>
      <c r="C459" s="168"/>
      <c r="D459" s="168"/>
      <c r="E459" s="168"/>
      <c r="F459" s="168"/>
      <c r="G459" s="168"/>
      <c r="H459" s="168"/>
      <c r="I459" s="168"/>
      <c r="J459" s="168"/>
      <c r="K459" s="168"/>
      <c r="L459" s="168"/>
      <c r="M459" s="168"/>
      <c r="N459" s="168"/>
      <c r="O459" s="168"/>
      <c r="P459" s="113"/>
      <c r="Q459" s="113"/>
      <c r="R459" s="114"/>
      <c r="S459" s="115"/>
      <c r="T459" s="115"/>
    </row>
    <row r="460" spans="1:20" x14ac:dyDescent="0.3">
      <c r="A460" s="115"/>
      <c r="B460" s="112"/>
      <c r="C460" s="113"/>
      <c r="D460" s="113"/>
      <c r="E460" s="113"/>
      <c r="F460" s="113"/>
      <c r="G460" s="113"/>
      <c r="H460" s="113"/>
      <c r="I460" s="113"/>
      <c r="J460" s="113"/>
      <c r="K460" s="113"/>
      <c r="L460" s="113"/>
      <c r="M460" s="113"/>
      <c r="N460" s="113"/>
      <c r="O460" s="113"/>
      <c r="P460" s="113"/>
      <c r="Q460" s="113"/>
      <c r="R460" s="114"/>
      <c r="S460" s="115"/>
      <c r="T460" s="115"/>
    </row>
    <row r="461" spans="1:20" x14ac:dyDescent="0.3">
      <c r="A461" s="115"/>
      <c r="B461" s="115"/>
      <c r="C461" s="116"/>
      <c r="D461" s="116"/>
      <c r="E461" s="110"/>
      <c r="F461" s="115"/>
      <c r="G461" s="115"/>
      <c r="H461" s="115"/>
      <c r="I461" s="115"/>
      <c r="J461" s="115"/>
      <c r="K461" s="115"/>
      <c r="L461" s="115"/>
      <c r="M461" s="115"/>
      <c r="N461" s="115"/>
      <c r="O461" s="125"/>
      <c r="P461" s="125"/>
      <c r="Q461" s="115"/>
      <c r="R461" s="115"/>
      <c r="S461" s="115"/>
      <c r="T461" s="115"/>
    </row>
    <row r="462" spans="1:20" x14ac:dyDescent="0.3">
      <c r="A462" s="115"/>
      <c r="B462" s="116"/>
      <c r="C462" s="116"/>
      <c r="D462" s="116"/>
      <c r="E462" s="110"/>
      <c r="F462" s="115"/>
      <c r="G462" s="115"/>
      <c r="H462" s="115"/>
      <c r="I462" s="115"/>
      <c r="J462" s="115"/>
      <c r="K462" s="115"/>
      <c r="L462" s="115"/>
      <c r="M462" s="115"/>
      <c r="N462" s="115"/>
      <c r="O462" s="126"/>
      <c r="P462" s="126"/>
      <c r="Q462" s="115"/>
      <c r="R462" s="115"/>
      <c r="S462" s="115"/>
      <c r="T462" s="115"/>
    </row>
    <row r="463" spans="1:20" x14ac:dyDescent="0.3">
      <c r="A463" s="115"/>
      <c r="B463" s="116"/>
      <c r="C463" s="116"/>
      <c r="D463" s="116"/>
      <c r="E463" s="110"/>
      <c r="F463" s="115"/>
      <c r="G463" s="115"/>
      <c r="H463" s="115"/>
      <c r="I463" s="115"/>
      <c r="J463" s="115"/>
      <c r="K463" s="115"/>
      <c r="L463" s="115"/>
      <c r="M463" s="115"/>
      <c r="N463" s="115"/>
      <c r="O463" s="125"/>
      <c r="P463" s="127"/>
      <c r="Q463" s="115"/>
      <c r="R463" s="115"/>
      <c r="S463" s="115"/>
      <c r="T463" s="115"/>
    </row>
    <row r="464" spans="1:20" x14ac:dyDescent="0.3">
      <c r="A464" s="115"/>
      <c r="B464" s="116"/>
      <c r="C464" s="116"/>
      <c r="D464" s="116"/>
      <c r="E464" s="110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1:20" x14ac:dyDescent="0.3">
      <c r="A465" s="115"/>
      <c r="B465" s="116"/>
      <c r="C465" s="116"/>
      <c r="D465" s="116"/>
      <c r="E465" s="116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1:20" x14ac:dyDescent="0.3">
      <c r="A466" s="115"/>
      <c r="B466" s="168"/>
      <c r="C466" s="168"/>
      <c r="D466" s="168"/>
      <c r="E466" s="168"/>
      <c r="F466" s="168"/>
      <c r="G466" s="168"/>
      <c r="H466" s="168"/>
      <c r="I466" s="168"/>
      <c r="J466" s="168"/>
      <c r="K466" s="168"/>
      <c r="L466" s="168"/>
      <c r="M466" s="168"/>
      <c r="N466" s="168"/>
      <c r="O466" s="168"/>
      <c r="P466" s="168"/>
      <c r="Q466" s="168"/>
      <c r="R466" s="168"/>
      <c r="S466" s="115"/>
      <c r="T466" s="115"/>
    </row>
    <row r="467" spans="1:20" x14ac:dyDescent="0.3">
      <c r="A467" s="115"/>
      <c r="B467" s="112"/>
      <c r="C467" s="112"/>
      <c r="D467" s="112"/>
      <c r="E467" s="112"/>
      <c r="F467" s="112"/>
      <c r="G467" s="112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7"/>
      <c r="S467" s="115"/>
      <c r="T467" s="115"/>
    </row>
    <row r="468" spans="1:20" x14ac:dyDescent="0.3">
      <c r="A468" s="115"/>
      <c r="B468" s="167"/>
      <c r="C468" s="112"/>
      <c r="D468" s="112"/>
      <c r="E468" s="112"/>
      <c r="F468" s="118"/>
      <c r="G468" s="119"/>
      <c r="H468" s="118"/>
      <c r="I468" s="119"/>
      <c r="J468" s="118"/>
      <c r="K468" s="119"/>
      <c r="L468" s="118"/>
      <c r="M468" s="119"/>
      <c r="N468" s="120"/>
      <c r="O468" s="119"/>
      <c r="P468" s="121"/>
      <c r="Q468" s="120"/>
      <c r="R468" s="114"/>
      <c r="S468" s="115"/>
      <c r="T468" s="115"/>
    </row>
    <row r="469" spans="1:20" x14ac:dyDescent="0.3">
      <c r="A469" s="115"/>
      <c r="B469" s="167"/>
      <c r="C469" s="112"/>
      <c r="D469" s="112"/>
      <c r="E469" s="112"/>
      <c r="F469" s="119"/>
      <c r="G469" s="122"/>
      <c r="H469" s="119"/>
      <c r="I469" s="122"/>
      <c r="J469" s="119"/>
      <c r="K469" s="122"/>
      <c r="L469" s="119"/>
      <c r="M469" s="122"/>
      <c r="N469" s="119"/>
      <c r="O469" s="123"/>
      <c r="P469" s="124"/>
      <c r="Q469" s="122"/>
      <c r="R469" s="114"/>
      <c r="S469" s="115"/>
      <c r="T469" s="115"/>
    </row>
    <row r="470" spans="1:20" x14ac:dyDescent="0.3">
      <c r="A470" s="115"/>
      <c r="B470" s="167"/>
      <c r="C470" s="112"/>
      <c r="D470" s="112"/>
      <c r="E470" s="112"/>
      <c r="F470" s="119"/>
      <c r="G470" s="122"/>
      <c r="H470" s="119"/>
      <c r="I470" s="122"/>
      <c r="J470" s="119"/>
      <c r="K470" s="122"/>
      <c r="L470" s="119"/>
      <c r="M470" s="122"/>
      <c r="N470" s="119"/>
      <c r="O470" s="123"/>
      <c r="P470" s="124"/>
      <c r="Q470" s="122"/>
      <c r="R470" s="114"/>
      <c r="S470" s="115"/>
      <c r="T470" s="115"/>
    </row>
    <row r="471" spans="1:20" x14ac:dyDescent="0.3">
      <c r="A471" s="115"/>
      <c r="B471" s="167"/>
      <c r="C471" s="112"/>
      <c r="D471" s="112"/>
      <c r="E471" s="112"/>
      <c r="F471" s="119"/>
      <c r="G471" s="122"/>
      <c r="H471" s="119"/>
      <c r="I471" s="122"/>
      <c r="J471" s="119"/>
      <c r="K471" s="122"/>
      <c r="L471" s="119"/>
      <c r="M471" s="122"/>
      <c r="N471" s="119"/>
      <c r="O471" s="123"/>
      <c r="P471" s="124"/>
      <c r="Q471" s="122"/>
      <c r="R471" s="114"/>
      <c r="S471" s="115"/>
      <c r="T471" s="115"/>
    </row>
    <row r="472" spans="1:20" x14ac:dyDescent="0.3">
      <c r="A472" s="115"/>
      <c r="B472" s="115"/>
      <c r="C472" s="168"/>
      <c r="D472" s="168"/>
      <c r="E472" s="168"/>
      <c r="F472" s="168"/>
      <c r="G472" s="168"/>
      <c r="H472" s="168"/>
      <c r="I472" s="168"/>
      <c r="J472" s="168"/>
      <c r="K472" s="168"/>
      <c r="L472" s="168"/>
      <c r="M472" s="168"/>
      <c r="N472" s="168"/>
      <c r="O472" s="168"/>
      <c r="P472" s="113"/>
      <c r="Q472" s="113"/>
      <c r="R472" s="114"/>
      <c r="S472" s="115"/>
      <c r="T472" s="115"/>
    </row>
    <row r="473" spans="1:20" x14ac:dyDescent="0.3">
      <c r="A473" s="115"/>
      <c r="B473" s="115"/>
      <c r="C473" s="113"/>
      <c r="D473" s="113"/>
      <c r="E473" s="113"/>
      <c r="F473" s="113"/>
      <c r="G473" s="113"/>
      <c r="H473" s="113"/>
      <c r="I473" s="113"/>
      <c r="J473" s="113"/>
      <c r="K473" s="113"/>
      <c r="L473" s="113"/>
      <c r="M473" s="113"/>
      <c r="N473" s="113"/>
      <c r="O473" s="113"/>
      <c r="P473" s="113"/>
      <c r="Q473" s="113"/>
      <c r="R473" s="114"/>
      <c r="S473" s="115"/>
      <c r="T473" s="115"/>
    </row>
    <row r="474" spans="1:20" x14ac:dyDescent="0.3">
      <c r="A474" s="115"/>
      <c r="B474" s="115"/>
      <c r="C474" s="116"/>
      <c r="D474" s="116"/>
      <c r="E474" s="110"/>
      <c r="F474" s="115"/>
      <c r="G474" s="115"/>
      <c r="H474" s="115"/>
      <c r="I474" s="115"/>
      <c r="J474" s="115"/>
      <c r="K474" s="115"/>
      <c r="L474" s="115"/>
      <c r="M474" s="115"/>
      <c r="N474" s="115"/>
      <c r="O474" s="125"/>
      <c r="P474" s="125"/>
      <c r="Q474" s="115"/>
      <c r="R474" s="115"/>
      <c r="S474" s="115"/>
      <c r="T474" s="115"/>
    </row>
    <row r="475" spans="1:20" x14ac:dyDescent="0.3">
      <c r="A475" s="115"/>
      <c r="B475" s="116"/>
      <c r="C475" s="116"/>
      <c r="D475" s="116"/>
      <c r="E475" s="110"/>
      <c r="F475" s="115"/>
      <c r="G475" s="115"/>
      <c r="H475" s="115"/>
      <c r="I475" s="115"/>
      <c r="J475" s="115"/>
      <c r="K475" s="115"/>
      <c r="L475" s="115"/>
      <c r="M475" s="115"/>
      <c r="N475" s="115"/>
      <c r="O475" s="126"/>
      <c r="P475" s="126"/>
      <c r="Q475" s="115"/>
      <c r="R475" s="115"/>
      <c r="S475" s="115"/>
      <c r="T475" s="115"/>
    </row>
    <row r="476" spans="1:20" x14ac:dyDescent="0.3">
      <c r="A476" s="115"/>
      <c r="B476" s="116"/>
      <c r="C476" s="116"/>
      <c r="D476" s="116"/>
      <c r="E476" s="110"/>
      <c r="F476" s="115"/>
      <c r="G476" s="115"/>
      <c r="H476" s="115"/>
      <c r="I476" s="115"/>
      <c r="J476" s="115"/>
      <c r="K476" s="115"/>
      <c r="L476" s="115"/>
      <c r="M476" s="115"/>
      <c r="N476" s="115"/>
      <c r="O476" s="125"/>
      <c r="P476" s="127"/>
      <c r="Q476" s="115"/>
      <c r="R476" s="115"/>
      <c r="S476" s="115"/>
      <c r="T476" s="115"/>
    </row>
    <row r="477" spans="1:20" x14ac:dyDescent="0.3">
      <c r="A477" s="115"/>
      <c r="B477" s="116"/>
      <c r="C477" s="116"/>
      <c r="D477" s="116"/>
      <c r="E477" s="110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1:20" x14ac:dyDescent="0.3">
      <c r="A478" s="115"/>
      <c r="B478" s="116"/>
      <c r="C478" s="116"/>
      <c r="D478" s="116"/>
      <c r="E478" s="110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1:20" x14ac:dyDescent="0.3">
      <c r="A479" s="115"/>
      <c r="B479" s="168"/>
      <c r="C479" s="168"/>
      <c r="D479" s="168"/>
      <c r="E479" s="168"/>
      <c r="F479" s="168"/>
      <c r="G479" s="168"/>
      <c r="H479" s="168"/>
      <c r="I479" s="168"/>
      <c r="J479" s="168"/>
      <c r="K479" s="168"/>
      <c r="L479" s="168"/>
      <c r="M479" s="168"/>
      <c r="N479" s="168"/>
      <c r="O479" s="168"/>
      <c r="P479" s="168"/>
      <c r="Q479" s="168"/>
      <c r="R479" s="168"/>
      <c r="S479" s="115"/>
      <c r="T479" s="115"/>
    </row>
    <row r="480" spans="1:20" x14ac:dyDescent="0.3">
      <c r="A480" s="115"/>
      <c r="B480" s="112"/>
      <c r="C480" s="112"/>
      <c r="D480" s="112"/>
      <c r="E480" s="112"/>
      <c r="F480" s="112"/>
      <c r="G480" s="112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7"/>
      <c r="S480" s="115"/>
      <c r="T480" s="115"/>
    </row>
    <row r="481" spans="1:20" x14ac:dyDescent="0.3">
      <c r="A481" s="115"/>
      <c r="B481" s="167"/>
      <c r="C481" s="112"/>
      <c r="D481" s="112"/>
      <c r="E481" s="128"/>
      <c r="F481" s="118"/>
      <c r="G481" s="119"/>
      <c r="H481" s="118"/>
      <c r="I481" s="119"/>
      <c r="J481" s="118"/>
      <c r="K481" s="119"/>
      <c r="L481" s="119"/>
      <c r="M481" s="119"/>
      <c r="N481" s="120"/>
      <c r="O481" s="119"/>
      <c r="P481" s="121"/>
      <c r="Q481" s="120"/>
      <c r="R481" s="114"/>
      <c r="S481" s="115"/>
      <c r="T481" s="115"/>
    </row>
    <row r="482" spans="1:20" x14ac:dyDescent="0.3">
      <c r="A482" s="115"/>
      <c r="B482" s="167"/>
      <c r="C482" s="112"/>
      <c r="D482" s="112"/>
      <c r="E482" s="128"/>
      <c r="F482" s="119"/>
      <c r="G482" s="122"/>
      <c r="H482" s="119"/>
      <c r="I482" s="122"/>
      <c r="J482" s="119"/>
      <c r="K482" s="122"/>
      <c r="L482" s="122"/>
      <c r="M482" s="122"/>
      <c r="N482" s="119"/>
      <c r="O482" s="123"/>
      <c r="P482" s="124"/>
      <c r="Q482" s="122"/>
      <c r="R482" s="114"/>
      <c r="S482" s="115"/>
      <c r="T482" s="115"/>
    </row>
    <row r="483" spans="1:20" x14ac:dyDescent="0.3">
      <c r="A483" s="115"/>
      <c r="B483" s="167"/>
      <c r="C483" s="112"/>
      <c r="D483" s="112"/>
      <c r="E483" s="128"/>
      <c r="F483" s="119"/>
      <c r="G483" s="122"/>
      <c r="H483" s="119"/>
      <c r="I483" s="122"/>
      <c r="J483" s="119"/>
      <c r="K483" s="122"/>
      <c r="L483" s="122"/>
      <c r="M483" s="122"/>
      <c r="N483" s="119"/>
      <c r="O483" s="123"/>
      <c r="P483" s="124"/>
      <c r="Q483" s="122"/>
      <c r="R483" s="114"/>
      <c r="S483" s="115"/>
      <c r="T483" s="115"/>
    </row>
    <row r="484" spans="1:20" x14ac:dyDescent="0.3">
      <c r="A484" s="115"/>
      <c r="B484" s="167"/>
      <c r="C484" s="112"/>
      <c r="D484" s="112"/>
      <c r="E484" s="128"/>
      <c r="F484" s="119"/>
      <c r="G484" s="122"/>
      <c r="H484" s="119"/>
      <c r="I484" s="122"/>
      <c r="J484" s="119"/>
      <c r="K484" s="122"/>
      <c r="L484" s="122"/>
      <c r="M484" s="122"/>
      <c r="N484" s="119"/>
      <c r="O484" s="123"/>
      <c r="P484" s="124"/>
      <c r="Q484" s="122"/>
      <c r="R484" s="114"/>
      <c r="S484" s="115"/>
      <c r="T484" s="115"/>
    </row>
    <row r="485" spans="1:20" x14ac:dyDescent="0.3">
      <c r="A485" s="115"/>
      <c r="B485" s="167"/>
      <c r="C485" s="112"/>
      <c r="D485" s="112"/>
      <c r="E485" s="128"/>
      <c r="F485" s="119"/>
      <c r="G485" s="122"/>
      <c r="H485" s="119"/>
      <c r="I485" s="122"/>
      <c r="J485" s="119"/>
      <c r="K485" s="122"/>
      <c r="L485" s="122"/>
      <c r="M485" s="122"/>
      <c r="N485" s="119"/>
      <c r="O485" s="123"/>
      <c r="P485" s="124"/>
      <c r="Q485" s="119"/>
      <c r="R485" s="114"/>
      <c r="S485" s="115"/>
      <c r="T485" s="115"/>
    </row>
    <row r="486" spans="1:20" x14ac:dyDescent="0.3">
      <c r="A486" s="115"/>
      <c r="B486" s="167"/>
      <c r="C486" s="112"/>
      <c r="D486" s="112"/>
      <c r="E486" s="128"/>
      <c r="F486" s="119"/>
      <c r="G486" s="122"/>
      <c r="H486" s="119"/>
      <c r="I486" s="122"/>
      <c r="J486" s="119"/>
      <c r="K486" s="122"/>
      <c r="L486" s="122"/>
      <c r="M486" s="122"/>
      <c r="N486" s="119"/>
      <c r="O486" s="123"/>
      <c r="P486" s="124"/>
      <c r="Q486" s="119"/>
      <c r="R486" s="114"/>
      <c r="S486" s="115"/>
      <c r="T486" s="115"/>
    </row>
    <row r="487" spans="1:20" x14ac:dyDescent="0.3">
      <c r="A487" s="115"/>
      <c r="B487" s="167"/>
      <c r="C487" s="112"/>
      <c r="D487" s="112"/>
      <c r="E487" s="128"/>
      <c r="F487" s="119"/>
      <c r="G487" s="122"/>
      <c r="H487" s="119"/>
      <c r="I487" s="122"/>
      <c r="J487" s="119"/>
      <c r="K487" s="122"/>
      <c r="L487" s="122"/>
      <c r="M487" s="122"/>
      <c r="N487" s="119"/>
      <c r="O487" s="123"/>
      <c r="P487" s="124"/>
      <c r="Q487" s="122"/>
      <c r="R487" s="114"/>
      <c r="S487" s="115"/>
      <c r="T487" s="115"/>
    </row>
    <row r="488" spans="1:20" x14ac:dyDescent="0.3">
      <c r="A488" s="115"/>
      <c r="B488" s="167"/>
      <c r="C488" s="112"/>
      <c r="D488" s="112"/>
      <c r="E488" s="128"/>
      <c r="F488" s="119"/>
      <c r="G488" s="122"/>
      <c r="H488" s="119"/>
      <c r="I488" s="122"/>
      <c r="J488" s="119"/>
      <c r="K488" s="122"/>
      <c r="L488" s="122"/>
      <c r="M488" s="122"/>
      <c r="N488" s="119"/>
      <c r="O488" s="123"/>
      <c r="P488" s="124"/>
      <c r="Q488" s="122"/>
      <c r="R488" s="114"/>
      <c r="S488" s="115"/>
      <c r="T488" s="115"/>
    </row>
    <row r="489" spans="1:20" x14ac:dyDescent="0.3">
      <c r="A489" s="115"/>
      <c r="B489" s="115"/>
      <c r="C489" s="168"/>
      <c r="D489" s="168"/>
      <c r="E489" s="168"/>
      <c r="F489" s="168"/>
      <c r="G489" s="168"/>
      <c r="H489" s="168"/>
      <c r="I489" s="168"/>
      <c r="J489" s="168"/>
      <c r="K489" s="168"/>
      <c r="L489" s="168"/>
      <c r="M489" s="168"/>
      <c r="N489" s="168"/>
      <c r="O489" s="168"/>
      <c r="P489" s="113"/>
      <c r="Q489" s="113"/>
      <c r="R489" s="114"/>
      <c r="S489" s="115"/>
      <c r="T489" s="115"/>
    </row>
    <row r="490" spans="1:20" x14ac:dyDescent="0.3">
      <c r="A490" s="115"/>
      <c r="B490" s="115"/>
      <c r="C490" s="113"/>
      <c r="D490" s="113"/>
      <c r="E490" s="113"/>
      <c r="F490" s="113"/>
      <c r="G490" s="113"/>
      <c r="H490" s="113"/>
      <c r="I490" s="113"/>
      <c r="J490" s="113"/>
      <c r="K490" s="113"/>
      <c r="L490" s="113"/>
      <c r="M490" s="113"/>
      <c r="N490" s="113"/>
      <c r="O490" s="113"/>
      <c r="P490" s="113"/>
      <c r="Q490" s="113"/>
      <c r="R490" s="114"/>
      <c r="S490" s="115"/>
      <c r="T490" s="115"/>
    </row>
    <row r="491" spans="1:20" x14ac:dyDescent="0.3">
      <c r="A491" s="115"/>
      <c r="B491" s="115"/>
      <c r="C491" s="116"/>
      <c r="D491" s="116"/>
      <c r="E491" s="110"/>
      <c r="F491" s="115"/>
      <c r="G491" s="115"/>
      <c r="H491" s="115"/>
      <c r="I491" s="115"/>
      <c r="J491" s="115"/>
      <c r="K491" s="115"/>
      <c r="L491" s="115"/>
      <c r="M491" s="115"/>
      <c r="N491" s="115"/>
      <c r="O491" s="125"/>
      <c r="P491" s="125"/>
      <c r="Q491" s="115"/>
      <c r="R491" s="115"/>
      <c r="S491" s="115"/>
      <c r="T491" s="115"/>
    </row>
    <row r="492" spans="1:20" x14ac:dyDescent="0.3">
      <c r="A492" s="115"/>
      <c r="B492" s="116"/>
      <c r="C492" s="116"/>
      <c r="D492" s="116"/>
      <c r="E492" s="110"/>
      <c r="F492" s="115"/>
      <c r="G492" s="115"/>
      <c r="H492" s="115"/>
      <c r="I492" s="115"/>
      <c r="J492" s="115"/>
      <c r="K492" s="115"/>
      <c r="L492" s="115"/>
      <c r="M492" s="115"/>
      <c r="N492" s="115"/>
      <c r="O492" s="126"/>
      <c r="P492" s="126"/>
      <c r="Q492" s="115"/>
      <c r="R492" s="115"/>
      <c r="S492" s="115"/>
      <c r="T492" s="115"/>
    </row>
    <row r="493" spans="1:20" x14ac:dyDescent="0.3">
      <c r="A493" s="115"/>
      <c r="B493" s="116"/>
      <c r="C493" s="116"/>
      <c r="D493" s="116"/>
      <c r="E493" s="110"/>
      <c r="F493" s="115"/>
      <c r="G493" s="115"/>
      <c r="H493" s="115"/>
      <c r="I493" s="115"/>
      <c r="J493" s="115"/>
      <c r="K493" s="115"/>
      <c r="L493" s="115"/>
      <c r="M493" s="115"/>
      <c r="N493" s="115"/>
      <c r="O493" s="125"/>
      <c r="P493" s="127"/>
      <c r="Q493" s="115"/>
      <c r="R493" s="115"/>
      <c r="S493" s="115"/>
      <c r="T493" s="115"/>
    </row>
    <row r="494" spans="1:20" x14ac:dyDescent="0.3">
      <c r="A494" s="115"/>
      <c r="B494" s="116"/>
      <c r="C494" s="116"/>
      <c r="D494" s="116"/>
      <c r="E494" s="110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1:20" x14ac:dyDescent="0.3">
      <c r="A495" s="115"/>
      <c r="B495" s="115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1:20" x14ac:dyDescent="0.3">
      <c r="A496" s="115"/>
      <c r="B496" s="115"/>
      <c r="C496" s="115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1:20" x14ac:dyDescent="0.3">
      <c r="A497" s="115"/>
      <c r="B497" s="115"/>
      <c r="C497" s="115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1:20" x14ac:dyDescent="0.3">
      <c r="A498" s="115"/>
      <c r="B498" s="115"/>
      <c r="C498" s="115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1:20" x14ac:dyDescent="0.3">
      <c r="A499" s="115"/>
      <c r="B499" s="115"/>
      <c r="C499" s="115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1:20" x14ac:dyDescent="0.3">
      <c r="A500" s="115"/>
      <c r="B500" s="115"/>
      <c r="C500" s="115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1:20" x14ac:dyDescent="0.3">
      <c r="A501" s="115"/>
      <c r="B501" s="115"/>
      <c r="C501" s="115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1:20" x14ac:dyDescent="0.3">
      <c r="A502" s="115"/>
      <c r="B502" s="115"/>
      <c r="C502" s="115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1:20" x14ac:dyDescent="0.3">
      <c r="A503" s="115"/>
      <c r="B503" s="115"/>
      <c r="C503" s="115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1:20" x14ac:dyDescent="0.3">
      <c r="A504" s="115"/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1:20" x14ac:dyDescent="0.3">
      <c r="A505" s="115"/>
      <c r="B505" s="115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1:20" x14ac:dyDescent="0.3">
      <c r="A506" s="115"/>
      <c r="B506" s="115"/>
      <c r="C506" s="115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1:20" x14ac:dyDescent="0.3">
      <c r="A507" s="115"/>
      <c r="B507" s="115"/>
      <c r="C507" s="115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1:20" x14ac:dyDescent="0.3">
      <c r="A508" s="115"/>
      <c r="B508" s="115"/>
      <c r="C508" s="115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1:20" x14ac:dyDescent="0.3">
      <c r="A509" s="115"/>
      <c r="B509" s="115"/>
      <c r="C509" s="115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1:20" x14ac:dyDescent="0.3">
      <c r="A510" s="115"/>
      <c r="B510" s="115"/>
      <c r="C510" s="115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1:20" x14ac:dyDescent="0.3">
      <c r="A511" s="115"/>
      <c r="B511" s="115"/>
      <c r="C511" s="115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1:20" x14ac:dyDescent="0.3">
      <c r="A512" s="115"/>
      <c r="B512" s="115"/>
      <c r="C512" s="115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1:20" x14ac:dyDescent="0.3">
      <c r="A513" s="115"/>
      <c r="B513" s="115"/>
      <c r="C513" s="115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1:20" x14ac:dyDescent="0.3">
      <c r="A514" s="115"/>
      <c r="B514" s="115"/>
      <c r="C514" s="115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1:20" x14ac:dyDescent="0.3">
      <c r="A515" s="115"/>
      <c r="B515" s="115"/>
      <c r="C515" s="115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1:20" x14ac:dyDescent="0.3">
      <c r="A516" s="115"/>
      <c r="B516" s="115"/>
      <c r="C516" s="115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1:20" x14ac:dyDescent="0.3">
      <c r="A517" s="115"/>
      <c r="B517" s="115"/>
      <c r="C517" s="115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1:20" x14ac:dyDescent="0.3">
      <c r="A518" s="115"/>
      <c r="B518" s="115"/>
      <c r="C518" s="115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1:20" x14ac:dyDescent="0.3">
      <c r="A519" s="115"/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1:20" x14ac:dyDescent="0.3">
      <c r="A520" s="115"/>
      <c r="B520" s="115"/>
      <c r="C520" s="115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1:20" x14ac:dyDescent="0.3">
      <c r="A521" s="115"/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1:20" x14ac:dyDescent="0.3">
      <c r="A522" s="115"/>
      <c r="B522" s="115"/>
      <c r="C522" s="115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1:20" x14ac:dyDescent="0.3">
      <c r="A523" s="115"/>
      <c r="B523" s="115"/>
      <c r="C523" s="115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1:20" x14ac:dyDescent="0.3">
      <c r="A524" s="115"/>
      <c r="B524" s="115"/>
      <c r="C524" s="115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1:20" x14ac:dyDescent="0.3">
      <c r="A525" s="115"/>
      <c r="B525" s="115"/>
      <c r="C525" s="115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1:20" x14ac:dyDescent="0.3">
      <c r="A526" s="115"/>
      <c r="B526" s="115"/>
      <c r="C526" s="115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1:20" x14ac:dyDescent="0.3">
      <c r="A527" s="115"/>
      <c r="B527" s="115"/>
      <c r="C527" s="115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1:20" x14ac:dyDescent="0.3">
      <c r="A528" s="115"/>
      <c r="B528" s="115"/>
      <c r="C528" s="115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1:20" x14ac:dyDescent="0.3">
      <c r="A529" s="115"/>
      <c r="B529" s="115"/>
      <c r="C529" s="115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1:20" x14ac:dyDescent="0.3">
      <c r="A530" s="115"/>
      <c r="B530" s="115"/>
      <c r="C530" s="115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1:20" x14ac:dyDescent="0.3">
      <c r="A531" s="115"/>
      <c r="B531" s="115"/>
      <c r="C531" s="115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1:20" x14ac:dyDescent="0.3">
      <c r="A532" s="115"/>
      <c r="B532" s="115"/>
      <c r="C532" s="115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1:20" x14ac:dyDescent="0.3">
      <c r="A533" s="115"/>
      <c r="B533" s="115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1:20" x14ac:dyDescent="0.3">
      <c r="A534" s="115"/>
      <c r="B534" s="115"/>
      <c r="C534" s="115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1:20" x14ac:dyDescent="0.3">
      <c r="A535" s="115"/>
      <c r="B535" s="115"/>
      <c r="C535" s="115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1:20" x14ac:dyDescent="0.3">
      <c r="A536" s="115"/>
      <c r="B536" s="115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1:20" x14ac:dyDescent="0.3">
      <c r="A537" s="115"/>
      <c r="B537" s="115"/>
      <c r="C537" s="115"/>
      <c r="D537" s="115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1:20" x14ac:dyDescent="0.3">
      <c r="A538" s="115"/>
      <c r="B538" s="115"/>
      <c r="C538" s="115"/>
      <c r="D538" s="115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645" spans="2:2" x14ac:dyDescent="0.3">
      <c r="B645" s="17"/>
    </row>
  </sheetData>
  <sheetProtection algorithmName="SHA-512" hashValue="xzyvqmjfMKLC0bxPAMmMcf2j/JyN6t8I8K9HHN2jC3wOJPT4OJvC7EQiHYiyHRlwg989z5b8ZHFAiVi+fDwz1w==" saltValue="d1UZok7ARCWmK51C8CV8uw==" spinCount="100000" sheet="1" formatCells="0" formatColumns="0" formatRows="0" insertColumns="0" insertRows="0" insertHyperlinks="0" deleteColumns="0" deleteRows="0" sort="0" autoFilter="0" pivotTables="0"/>
  <mergeCells count="102">
    <mergeCell ref="B453:R453"/>
    <mergeCell ref="B455:B458"/>
    <mergeCell ref="C459:O459"/>
    <mergeCell ref="C257:O257"/>
    <mergeCell ref="B321:R321"/>
    <mergeCell ref="B323:B330"/>
    <mergeCell ref="C331:O331"/>
    <mergeCell ref="C489:O489"/>
    <mergeCell ref="B466:R466"/>
    <mergeCell ref="B468:B471"/>
    <mergeCell ref="C472:O472"/>
    <mergeCell ref="B479:R479"/>
    <mergeCell ref="B481:B488"/>
    <mergeCell ref="C404:O404"/>
    <mergeCell ref="B59:R59"/>
    <mergeCell ref="C39:O39"/>
    <mergeCell ref="B279:B282"/>
    <mergeCell ref="B238:B241"/>
    <mergeCell ref="B196:B199"/>
    <mergeCell ref="B225:B228"/>
    <mergeCell ref="C200:O200"/>
    <mergeCell ref="B377:R377"/>
    <mergeCell ref="C387:O387"/>
    <mergeCell ref="B207:R207"/>
    <mergeCell ref="C213:O213"/>
    <mergeCell ref="B223:R223"/>
    <mergeCell ref="C229:O229"/>
    <mergeCell ref="B379:B386"/>
    <mergeCell ref="B209:B212"/>
    <mergeCell ref="B266:B269"/>
    <mergeCell ref="B251:B256"/>
    <mergeCell ref="C370:O370"/>
    <mergeCell ref="B366:B369"/>
    <mergeCell ref="B142:R142"/>
    <mergeCell ref="B183:B186"/>
    <mergeCell ref="B118:B121"/>
    <mergeCell ref="B181:R181"/>
    <mergeCell ref="B79:B82"/>
    <mergeCell ref="B20:R20"/>
    <mergeCell ref="C65:O65"/>
    <mergeCell ref="B77:R77"/>
    <mergeCell ref="C83:O83"/>
    <mergeCell ref="B35:B38"/>
    <mergeCell ref="B400:B403"/>
    <mergeCell ref="B61:B64"/>
    <mergeCell ref="B33:R33"/>
    <mergeCell ref="B398:R398"/>
    <mergeCell ref="B394:N394"/>
    <mergeCell ref="O394:R394"/>
    <mergeCell ref="B236:R236"/>
    <mergeCell ref="C242:O242"/>
    <mergeCell ref="B310:B313"/>
    <mergeCell ref="C301:O301"/>
    <mergeCell ref="B308:R308"/>
    <mergeCell ref="C314:O314"/>
    <mergeCell ref="B264:R264"/>
    <mergeCell ref="C270:O270"/>
    <mergeCell ref="B277:R277"/>
    <mergeCell ref="C283:O283"/>
    <mergeCell ref="B297:B300"/>
    <mergeCell ref="B295:R295"/>
    <mergeCell ref="B249:R249"/>
    <mergeCell ref="B2:R2"/>
    <mergeCell ref="C357:O357"/>
    <mergeCell ref="B7:R7"/>
    <mergeCell ref="C13:O13"/>
    <mergeCell ref="B364:R364"/>
    <mergeCell ref="B353:B356"/>
    <mergeCell ref="B9:B12"/>
    <mergeCell ref="B338:R338"/>
    <mergeCell ref="B351:R351"/>
    <mergeCell ref="B340:B343"/>
    <mergeCell ref="C344:O344"/>
    <mergeCell ref="C26:O26"/>
    <mergeCell ref="B46:R46"/>
    <mergeCell ref="B48:B51"/>
    <mergeCell ref="C52:O52"/>
    <mergeCell ref="B3:R3"/>
    <mergeCell ref="B4:R4"/>
    <mergeCell ref="B5:R5"/>
    <mergeCell ref="B92:B95"/>
    <mergeCell ref="B105:B108"/>
    <mergeCell ref="C96:O96"/>
    <mergeCell ref="B103:R103"/>
    <mergeCell ref="B131:B134"/>
    <mergeCell ref="B22:B25"/>
    <mergeCell ref="B157:B160"/>
    <mergeCell ref="B155:R155"/>
    <mergeCell ref="B90:R90"/>
    <mergeCell ref="B194:R194"/>
    <mergeCell ref="C187:O187"/>
    <mergeCell ref="B129:R129"/>
    <mergeCell ref="C135:O135"/>
    <mergeCell ref="C174:O174"/>
    <mergeCell ref="B168:R168"/>
    <mergeCell ref="B144:B147"/>
    <mergeCell ref="C148:O148"/>
    <mergeCell ref="C161:O161"/>
    <mergeCell ref="B170:B173"/>
    <mergeCell ref="C109:O109"/>
    <mergeCell ref="B116:R116"/>
    <mergeCell ref="C122:O122"/>
  </mergeCells>
  <pageMargins left="0.19685039370078741" right="0.19685039370078741" top="0.19685039370078741" bottom="0.19685039370078741" header="0.31496062992125984" footer="0"/>
  <pageSetup paperSize="9" scale="88" fitToHeight="0" orientation="landscape" r:id="rId1"/>
  <headerFooter>
    <oddFooter>&amp;RRAZÃO SOCIAL: 
CNPJ: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0"/>
  <sheetViews>
    <sheetView zoomScale="130" zoomScaleNormal="130" workbookViewId="0">
      <selection activeCell="F22" sqref="F22"/>
    </sheetView>
  </sheetViews>
  <sheetFormatPr defaultRowHeight="14.4" x14ac:dyDescent="0.3"/>
  <cols>
    <col min="2" max="3" width="8.88671875" bestFit="1" customWidth="1"/>
    <col min="4" max="4" width="47.44140625" customWidth="1"/>
    <col min="5" max="5" width="10.109375" customWidth="1"/>
    <col min="6" max="6" width="5" bestFit="1" customWidth="1"/>
    <col min="7" max="7" width="18.5546875" customWidth="1"/>
  </cols>
  <sheetData>
    <row r="1" spans="2:7" s="1" customFormat="1" ht="13.8" x14ac:dyDescent="0.3"/>
    <row r="2" spans="2:7" s="1" customFormat="1" x14ac:dyDescent="0.3">
      <c r="B2" s="79" t="s">
        <v>122</v>
      </c>
      <c r="C2" s="80"/>
      <c r="D2" s="80"/>
      <c r="E2" s="80"/>
      <c r="F2" s="80"/>
      <c r="G2" s="80"/>
    </row>
    <row r="3" spans="2:7" s="1" customFormat="1" ht="13.8" x14ac:dyDescent="0.3">
      <c r="B3" s="81" t="s">
        <v>6</v>
      </c>
      <c r="C3" s="82" t="s">
        <v>7</v>
      </c>
      <c r="D3" s="82" t="s">
        <v>8</v>
      </c>
      <c r="E3" s="82" t="s">
        <v>9</v>
      </c>
      <c r="F3" s="82" t="s">
        <v>10</v>
      </c>
      <c r="G3" s="82" t="s">
        <v>11</v>
      </c>
    </row>
    <row r="4" spans="2:7" s="1" customFormat="1" ht="13.8" x14ac:dyDescent="0.3">
      <c r="B4" s="76" t="s">
        <v>136</v>
      </c>
      <c r="C4" s="78" t="s">
        <v>124</v>
      </c>
      <c r="D4" s="78" t="s">
        <v>128</v>
      </c>
      <c r="E4" s="78" t="s">
        <v>129</v>
      </c>
      <c r="F4" s="78">
        <v>2010</v>
      </c>
      <c r="G4" s="78" t="s">
        <v>126</v>
      </c>
    </row>
    <row r="5" spans="2:7" s="1" customFormat="1" ht="13.8" x14ac:dyDescent="0.3">
      <c r="B5" s="76" t="s">
        <v>139</v>
      </c>
      <c r="C5" s="78" t="s">
        <v>124</v>
      </c>
      <c r="D5" s="78" t="s">
        <v>130</v>
      </c>
      <c r="E5" s="78" t="s">
        <v>131</v>
      </c>
      <c r="F5" s="78">
        <v>2010</v>
      </c>
      <c r="G5" s="78" t="s">
        <v>126</v>
      </c>
    </row>
    <row r="6" spans="2:7" s="1" customFormat="1" ht="13.8" x14ac:dyDescent="0.3">
      <c r="B6" s="76" t="s">
        <v>141</v>
      </c>
      <c r="C6" s="78" t="s">
        <v>124</v>
      </c>
      <c r="D6" s="78" t="s">
        <v>125</v>
      </c>
      <c r="E6" s="78" t="s">
        <v>132</v>
      </c>
      <c r="F6" s="78">
        <v>2010</v>
      </c>
      <c r="G6" s="78" t="s">
        <v>126</v>
      </c>
    </row>
    <row r="7" spans="2:7" s="1" customFormat="1" ht="13.8" x14ac:dyDescent="0.3">
      <c r="B7" s="76" t="s">
        <v>143</v>
      </c>
      <c r="C7" s="78" t="s">
        <v>124</v>
      </c>
      <c r="D7" s="78" t="s">
        <v>130</v>
      </c>
      <c r="E7" s="78" t="s">
        <v>133</v>
      </c>
      <c r="F7" s="78">
        <v>2010</v>
      </c>
      <c r="G7" s="78" t="s">
        <v>126</v>
      </c>
    </row>
    <row r="8" spans="2:7" s="1" customFormat="1" x14ac:dyDescent="0.3">
      <c r="B8" s="83" t="s">
        <v>134</v>
      </c>
      <c r="C8" s="80"/>
      <c r="D8" s="80"/>
      <c r="E8" s="80"/>
      <c r="F8" s="80"/>
      <c r="G8" s="80"/>
    </row>
    <row r="9" spans="2:7" s="1" customFormat="1" x14ac:dyDescent="0.3">
      <c r="B9" s="79" t="s">
        <v>135</v>
      </c>
      <c r="C9" s="80"/>
      <c r="D9" s="80"/>
      <c r="E9" s="80"/>
      <c r="F9" s="80"/>
      <c r="G9" s="80"/>
    </row>
    <row r="10" spans="2:7" s="1" customFormat="1" ht="13.8" x14ac:dyDescent="0.3">
      <c r="B10" s="84" t="s">
        <v>6</v>
      </c>
      <c r="C10" s="85" t="s">
        <v>7</v>
      </c>
      <c r="D10" s="85" t="s">
        <v>8</v>
      </c>
      <c r="E10" s="85" t="s">
        <v>9</v>
      </c>
      <c r="F10" s="85" t="s">
        <v>10</v>
      </c>
      <c r="G10" s="85" t="s">
        <v>11</v>
      </c>
    </row>
    <row r="11" spans="2:7" s="1" customFormat="1" ht="13.8" x14ac:dyDescent="0.3">
      <c r="B11" s="76" t="s">
        <v>136</v>
      </c>
      <c r="C11" s="77" t="s">
        <v>13</v>
      </c>
      <c r="D11" s="77" t="s">
        <v>137</v>
      </c>
      <c r="E11" s="77" t="s">
        <v>138</v>
      </c>
      <c r="F11" s="77">
        <v>2011</v>
      </c>
      <c r="G11" s="78" t="s">
        <v>126</v>
      </c>
    </row>
    <row r="12" spans="2:7" s="1" customFormat="1" ht="13.8" x14ac:dyDescent="0.3">
      <c r="B12" s="76" t="s">
        <v>139</v>
      </c>
      <c r="C12" s="77" t="s">
        <v>13</v>
      </c>
      <c r="D12" s="78" t="s">
        <v>137</v>
      </c>
      <c r="E12" s="78" t="s">
        <v>140</v>
      </c>
      <c r="F12" s="78">
        <v>2011</v>
      </c>
      <c r="G12" s="78" t="s">
        <v>126</v>
      </c>
    </row>
    <row r="13" spans="2:7" s="1" customFormat="1" ht="13.8" x14ac:dyDescent="0.3">
      <c r="B13" s="76" t="s">
        <v>141</v>
      </c>
      <c r="C13" s="77" t="s">
        <v>13</v>
      </c>
      <c r="D13" s="78" t="s">
        <v>137</v>
      </c>
      <c r="E13" s="78" t="s">
        <v>142</v>
      </c>
      <c r="F13" s="78">
        <v>2011</v>
      </c>
      <c r="G13" s="78" t="s">
        <v>126</v>
      </c>
    </row>
    <row r="14" spans="2:7" s="1" customFormat="1" ht="13.8" x14ac:dyDescent="0.3">
      <c r="B14" s="76" t="s">
        <v>143</v>
      </c>
      <c r="C14" s="77" t="s">
        <v>12</v>
      </c>
      <c r="D14" s="77" t="s">
        <v>144</v>
      </c>
      <c r="E14" s="77" t="s">
        <v>145</v>
      </c>
      <c r="F14" s="77">
        <v>2012</v>
      </c>
      <c r="G14" s="78" t="s">
        <v>126</v>
      </c>
    </row>
    <row r="15" spans="2:7" s="1" customFormat="1" ht="13.8" x14ac:dyDescent="0.3">
      <c r="B15" s="76" t="s">
        <v>146</v>
      </c>
      <c r="C15" s="77" t="s">
        <v>12</v>
      </c>
      <c r="D15" s="77" t="s">
        <v>147</v>
      </c>
      <c r="E15" s="77" t="s">
        <v>148</v>
      </c>
      <c r="F15" s="77">
        <v>2013</v>
      </c>
      <c r="G15" s="77" t="s">
        <v>126</v>
      </c>
    </row>
    <row r="16" spans="2:7" s="1" customFormat="1" x14ac:dyDescent="0.3">
      <c r="B16" s="86"/>
      <c r="C16" s="80"/>
      <c r="D16" s="80"/>
      <c r="E16" s="80"/>
      <c r="F16" s="80"/>
      <c r="G16" s="80"/>
    </row>
    <row r="17" spans="1:7" s="1" customFormat="1" x14ac:dyDescent="0.3">
      <c r="B17" s="79" t="s">
        <v>149</v>
      </c>
      <c r="C17" s="80"/>
      <c r="D17" s="80"/>
      <c r="E17" s="80"/>
      <c r="F17" s="80"/>
      <c r="G17" s="80"/>
    </row>
    <row r="18" spans="1:7" s="1" customFormat="1" thickBot="1" x14ac:dyDescent="0.35">
      <c r="B18" s="84" t="s">
        <v>6</v>
      </c>
      <c r="C18" s="85" t="s">
        <v>7</v>
      </c>
      <c r="D18" s="85" t="s">
        <v>8</v>
      </c>
      <c r="E18" s="85"/>
      <c r="F18" s="85" t="s">
        <v>10</v>
      </c>
      <c r="G18" s="85" t="s">
        <v>11</v>
      </c>
    </row>
    <row r="19" spans="1:7" s="1" customFormat="1" ht="28.2" thickBot="1" x14ac:dyDescent="0.35">
      <c r="B19" s="95" t="s">
        <v>123</v>
      </c>
      <c r="C19" s="91" t="s">
        <v>14</v>
      </c>
      <c r="D19" s="91" t="s">
        <v>15</v>
      </c>
      <c r="E19" s="91"/>
      <c r="F19" s="91">
        <v>2010</v>
      </c>
      <c r="G19" s="92" t="s">
        <v>126</v>
      </c>
    </row>
    <row r="20" spans="1:7" s="1" customFormat="1" thickBot="1" x14ac:dyDescent="0.35">
      <c r="B20" s="96" t="s">
        <v>139</v>
      </c>
      <c r="C20" s="93" t="s">
        <v>161</v>
      </c>
      <c r="D20" s="93" t="s">
        <v>162</v>
      </c>
      <c r="E20" s="93"/>
      <c r="F20" s="93">
        <v>2019</v>
      </c>
      <c r="G20" s="94" t="s">
        <v>126</v>
      </c>
    </row>
    <row r="21" spans="1:7" s="1" customFormat="1" ht="13.8" x14ac:dyDescent="0.3">
      <c r="B21" s="76"/>
      <c r="C21" s="77"/>
      <c r="D21" s="77"/>
      <c r="E21" s="77"/>
      <c r="F21" s="77"/>
      <c r="G21" s="78"/>
    </row>
    <row r="22" spans="1:7" s="1" customFormat="1" ht="15" thickBot="1" x14ac:dyDescent="0.35">
      <c r="B22" s="79" t="s">
        <v>150</v>
      </c>
      <c r="C22" s="80"/>
      <c r="D22" s="80"/>
      <c r="E22" s="80"/>
      <c r="F22" s="80"/>
      <c r="G22" s="80"/>
    </row>
    <row r="23" spans="1:7" s="1" customFormat="1" ht="28.2" thickBot="1" x14ac:dyDescent="0.35">
      <c r="B23" s="88" t="s">
        <v>123</v>
      </c>
      <c r="C23" s="91" t="s">
        <v>14</v>
      </c>
      <c r="D23" s="91" t="s">
        <v>151</v>
      </c>
      <c r="E23" s="91"/>
      <c r="F23" s="91">
        <v>2010</v>
      </c>
      <c r="G23" s="92" t="s">
        <v>126</v>
      </c>
    </row>
    <row r="24" spans="1:7" s="1" customFormat="1" thickBot="1" x14ac:dyDescent="0.35">
      <c r="B24" s="97" t="s">
        <v>139</v>
      </c>
      <c r="C24" s="93" t="s">
        <v>163</v>
      </c>
      <c r="D24" s="93" t="s">
        <v>164</v>
      </c>
      <c r="E24" s="93"/>
      <c r="F24" s="93">
        <v>2019</v>
      </c>
      <c r="G24" s="94" t="s">
        <v>126</v>
      </c>
    </row>
    <row r="25" spans="1:7" s="1" customFormat="1" thickBot="1" x14ac:dyDescent="0.35">
      <c r="B25" s="97" t="s">
        <v>141</v>
      </c>
      <c r="C25" s="93" t="s">
        <v>165</v>
      </c>
      <c r="D25" s="93" t="s">
        <v>166</v>
      </c>
      <c r="E25" s="93"/>
      <c r="F25" s="93">
        <v>2013</v>
      </c>
      <c r="G25" s="94" t="s">
        <v>126</v>
      </c>
    </row>
    <row r="26" spans="1:7" s="1" customFormat="1" x14ac:dyDescent="0.3">
      <c r="B26" s="79"/>
      <c r="C26" s="80"/>
      <c r="D26" s="80"/>
      <c r="E26" s="80"/>
      <c r="F26" s="80"/>
      <c r="G26" s="80"/>
    </row>
    <row r="27" spans="1:7" s="1" customFormat="1" x14ac:dyDescent="0.3">
      <c r="B27" s="79" t="s">
        <v>152</v>
      </c>
      <c r="C27" s="80"/>
      <c r="D27" s="80"/>
      <c r="E27" s="80"/>
      <c r="F27" s="80"/>
      <c r="G27" s="80"/>
    </row>
    <row r="28" spans="1:7" s="1" customFormat="1" ht="27.6" x14ac:dyDescent="0.3">
      <c r="B28" s="76" t="s">
        <v>123</v>
      </c>
      <c r="C28" s="77" t="s">
        <v>14</v>
      </c>
      <c r="D28" s="77" t="s">
        <v>153</v>
      </c>
      <c r="E28" s="77"/>
      <c r="F28" s="77">
        <v>2010</v>
      </c>
      <c r="G28" s="78" t="s">
        <v>126</v>
      </c>
    </row>
    <row r="29" spans="1:7" s="1" customFormat="1" ht="13.8" x14ac:dyDescent="0.3">
      <c r="B29" s="76" t="s">
        <v>127</v>
      </c>
      <c r="C29" s="77" t="s">
        <v>16</v>
      </c>
      <c r="D29" s="77" t="s">
        <v>154</v>
      </c>
      <c r="E29" s="77"/>
      <c r="F29" s="77">
        <v>2012</v>
      </c>
      <c r="G29" s="78" t="s">
        <v>126</v>
      </c>
    </row>
    <row r="30" spans="1:7" s="1" customFormat="1" ht="10.5" customHeight="1" x14ac:dyDescent="0.3">
      <c r="A30" s="71"/>
      <c r="B30" s="176"/>
      <c r="C30" s="178"/>
      <c r="D30" s="177"/>
      <c r="E30" s="177"/>
      <c r="F30" s="177"/>
      <c r="G30" s="177"/>
    </row>
    <row r="31" spans="1:7" s="1" customFormat="1" ht="3.75" customHeight="1" x14ac:dyDescent="0.3">
      <c r="A31" s="71"/>
      <c r="B31" s="176"/>
      <c r="C31" s="178"/>
      <c r="D31" s="177"/>
      <c r="E31" s="177"/>
      <c r="F31" s="177"/>
      <c r="G31" s="177"/>
    </row>
    <row r="32" spans="1:7" s="1" customFormat="1" ht="14.25" customHeight="1" x14ac:dyDescent="0.3">
      <c r="A32" s="71"/>
      <c r="B32" s="3"/>
      <c r="C32" s="4"/>
      <c r="D32" s="4"/>
      <c r="E32" s="4"/>
      <c r="F32" s="4"/>
      <c r="G32" s="4"/>
    </row>
    <row r="33" spans="1:7" s="1" customFormat="1" ht="15.75" customHeight="1" x14ac:dyDescent="0.3">
      <c r="A33" s="71"/>
      <c r="B33" s="3"/>
      <c r="C33" s="4"/>
      <c r="D33" s="4"/>
      <c r="E33" s="4"/>
      <c r="F33" s="4"/>
      <c r="G33" s="4"/>
    </row>
    <row r="34" spans="1:7" s="1" customFormat="1" ht="13.8" x14ac:dyDescent="0.3">
      <c r="A34" s="71"/>
      <c r="B34" s="3"/>
      <c r="C34" s="4"/>
      <c r="D34" s="4"/>
      <c r="E34" s="4"/>
      <c r="F34" s="4"/>
      <c r="G34" s="4"/>
    </row>
    <row r="35" spans="1:7" s="1" customFormat="1" ht="13.8" x14ac:dyDescent="0.3">
      <c r="A35" s="71"/>
      <c r="B35" s="3"/>
      <c r="C35" s="4"/>
      <c r="D35" s="4"/>
      <c r="E35" s="4"/>
      <c r="F35" s="4"/>
      <c r="G35" s="4"/>
    </row>
    <row r="36" spans="1:7" s="1" customFormat="1" ht="15.75" customHeight="1" x14ac:dyDescent="0.3">
      <c r="A36" s="71"/>
      <c r="B36" s="3"/>
      <c r="C36" s="4"/>
      <c r="D36" s="4"/>
      <c r="E36" s="4"/>
      <c r="F36" s="4"/>
      <c r="G36" s="4"/>
    </row>
    <row r="37" spans="1:7" s="1" customFormat="1" ht="13.8" x14ac:dyDescent="0.3">
      <c r="A37" s="71"/>
      <c r="B37" s="3"/>
      <c r="C37" s="4"/>
      <c r="D37" s="4"/>
      <c r="E37" s="4"/>
      <c r="F37" s="4"/>
      <c r="G37" s="4"/>
    </row>
    <row r="38" spans="1:7" s="1" customFormat="1" ht="13.5" customHeight="1" x14ac:dyDescent="0.3">
      <c r="A38" s="71"/>
      <c r="B38" s="3"/>
      <c r="C38" s="4"/>
      <c r="D38" s="4"/>
      <c r="E38" s="4"/>
      <c r="F38" s="4"/>
      <c r="G38" s="4"/>
    </row>
    <row r="39" spans="1:7" s="1" customFormat="1" ht="13.8" x14ac:dyDescent="0.3">
      <c r="A39" s="71"/>
      <c r="B39" s="3"/>
      <c r="C39" s="4"/>
      <c r="D39" s="4"/>
      <c r="E39" s="4"/>
      <c r="F39" s="4"/>
      <c r="G39" s="4"/>
    </row>
    <row r="40" spans="1:7" s="1" customFormat="1" ht="13.8" x14ac:dyDescent="0.3">
      <c r="A40" s="71"/>
      <c r="B40" s="3"/>
      <c r="C40" s="4"/>
      <c r="D40" s="4"/>
      <c r="E40" s="4"/>
      <c r="F40" s="4"/>
      <c r="G40" s="4"/>
    </row>
    <row r="41" spans="1:7" s="1" customFormat="1" ht="16.5" customHeight="1" x14ac:dyDescent="0.3">
      <c r="A41" s="71"/>
      <c r="B41" s="3"/>
      <c r="C41" s="4"/>
      <c r="D41" s="4"/>
      <c r="E41" s="4"/>
      <c r="F41" s="4"/>
      <c r="G41" s="4"/>
    </row>
    <row r="42" spans="1:7" s="1" customFormat="1" ht="13.8" x14ac:dyDescent="0.3">
      <c r="A42" s="71"/>
      <c r="B42" s="4"/>
      <c r="C42" s="71"/>
      <c r="D42" s="71"/>
      <c r="E42" s="71"/>
      <c r="F42" s="71"/>
      <c r="G42" s="71"/>
    </row>
    <row r="43" spans="1:7" s="1" customFormat="1" ht="13.8" x14ac:dyDescent="0.3">
      <c r="A43" s="71"/>
      <c r="B43" s="175"/>
      <c r="C43" s="175"/>
      <c r="D43" s="175"/>
      <c r="E43" s="175"/>
      <c r="F43" s="175"/>
      <c r="G43" s="175"/>
    </row>
    <row r="44" spans="1:7" s="1" customFormat="1" ht="13.8" x14ac:dyDescent="0.3">
      <c r="A44" s="71"/>
      <c r="B44" s="72"/>
      <c r="C44" s="73"/>
      <c r="D44" s="73"/>
      <c r="E44" s="73"/>
      <c r="F44" s="73"/>
      <c r="G44" s="73"/>
    </row>
    <row r="45" spans="1:7" s="1" customFormat="1" ht="13.8" x14ac:dyDescent="0.3">
      <c r="A45" s="71"/>
      <c r="B45" s="3"/>
      <c r="C45" s="4"/>
      <c r="D45" s="4"/>
      <c r="E45" s="4"/>
      <c r="F45" s="4"/>
      <c r="G45" s="4"/>
    </row>
    <row r="46" spans="1:7" s="1" customFormat="1" ht="13.8" x14ac:dyDescent="0.3">
      <c r="A46" s="71"/>
      <c r="B46" s="3"/>
      <c r="C46" s="4"/>
      <c r="D46" s="4"/>
      <c r="E46" s="4"/>
      <c r="F46" s="4"/>
      <c r="G46" s="4"/>
    </row>
    <row r="47" spans="1:7" s="1" customFormat="1" ht="13.8" x14ac:dyDescent="0.3">
      <c r="A47" s="71"/>
      <c r="B47" s="3"/>
      <c r="C47" s="4"/>
      <c r="D47" s="4"/>
      <c r="E47" s="4"/>
      <c r="F47" s="4"/>
      <c r="G47" s="4"/>
    </row>
    <row r="48" spans="1:7" s="1" customFormat="1" ht="13.8" x14ac:dyDescent="0.3">
      <c r="A48" s="71"/>
      <c r="B48" s="3"/>
      <c r="C48" s="4"/>
      <c r="D48" s="4"/>
      <c r="E48" s="4"/>
      <c r="F48" s="4"/>
      <c r="G48" s="4"/>
    </row>
    <row r="49" spans="1:7" s="1" customFormat="1" ht="13.8" x14ac:dyDescent="0.3">
      <c r="A49" s="71"/>
      <c r="B49" s="3"/>
      <c r="C49" s="4"/>
      <c r="D49" s="4"/>
      <c r="E49" s="4"/>
      <c r="F49" s="4"/>
      <c r="G49" s="4"/>
    </row>
    <row r="50" spans="1:7" s="1" customFormat="1" ht="17.25" customHeight="1" x14ac:dyDescent="0.3">
      <c r="A50" s="71"/>
      <c r="B50" s="3"/>
      <c r="C50" s="4"/>
      <c r="D50" s="4"/>
      <c r="E50" s="4"/>
      <c r="F50" s="4"/>
      <c r="G50" s="4"/>
    </row>
    <row r="51" spans="1:7" s="1" customFormat="1" ht="13.8" x14ac:dyDescent="0.3">
      <c r="A51" s="71"/>
      <c r="B51" s="4"/>
      <c r="C51" s="71"/>
      <c r="D51" s="71"/>
      <c r="E51" s="71"/>
      <c r="F51" s="71"/>
      <c r="G51" s="71"/>
    </row>
    <row r="52" spans="1:7" s="1" customFormat="1" ht="13.8" x14ac:dyDescent="0.3">
      <c r="A52" s="71"/>
      <c r="B52" s="175"/>
      <c r="C52" s="175"/>
      <c r="D52" s="175"/>
      <c r="E52" s="175"/>
      <c r="F52" s="175"/>
      <c r="G52" s="175"/>
    </row>
    <row r="53" spans="1:7" s="1" customFormat="1" ht="13.8" x14ac:dyDescent="0.3">
      <c r="A53" s="71"/>
      <c r="B53" s="72"/>
      <c r="C53" s="73"/>
      <c r="D53" s="73"/>
      <c r="E53" s="73"/>
      <c r="F53" s="73"/>
      <c r="G53" s="73"/>
    </row>
    <row r="54" spans="1:7" s="1" customFormat="1" ht="13.8" x14ac:dyDescent="0.3">
      <c r="A54" s="71"/>
      <c r="B54" s="3"/>
      <c r="C54" s="4"/>
      <c r="D54" s="4"/>
      <c r="E54" s="4"/>
      <c r="F54" s="4"/>
      <c r="G54" s="4"/>
    </row>
    <row r="55" spans="1:7" s="1" customFormat="1" ht="13.8" x14ac:dyDescent="0.3">
      <c r="A55" s="71"/>
      <c r="B55" s="3"/>
      <c r="C55" s="4"/>
      <c r="D55" s="4"/>
      <c r="E55" s="4"/>
      <c r="F55" s="4"/>
      <c r="G55" s="4"/>
    </row>
    <row r="56" spans="1:7" s="1" customFormat="1" ht="13.8" x14ac:dyDescent="0.3">
      <c r="A56" s="71"/>
      <c r="B56" s="3"/>
      <c r="C56" s="4"/>
      <c r="D56" s="4"/>
      <c r="E56" s="4"/>
      <c r="F56" s="4"/>
      <c r="G56" s="4"/>
    </row>
    <row r="57" spans="1:7" s="1" customFormat="1" ht="13.8" x14ac:dyDescent="0.3">
      <c r="A57" s="71"/>
      <c r="B57" s="3"/>
      <c r="C57" s="4"/>
      <c r="D57" s="4"/>
      <c r="E57" s="4"/>
      <c r="F57" s="4"/>
      <c r="G57" s="4"/>
    </row>
    <row r="58" spans="1:7" s="1" customFormat="1" ht="13.8" x14ac:dyDescent="0.3">
      <c r="A58" s="71"/>
      <c r="B58" s="3"/>
      <c r="C58" s="4"/>
      <c r="D58" s="4"/>
      <c r="E58" s="4"/>
      <c r="F58" s="4"/>
      <c r="G58" s="4"/>
    </row>
    <row r="59" spans="1:7" s="1" customFormat="1" ht="13.8" x14ac:dyDescent="0.3">
      <c r="A59" s="71"/>
      <c r="B59" s="3"/>
      <c r="C59" s="4"/>
      <c r="D59" s="4"/>
      <c r="E59" s="4"/>
      <c r="F59" s="4"/>
      <c r="G59" s="4"/>
    </row>
    <row r="60" spans="1:7" s="1" customFormat="1" ht="13.8" x14ac:dyDescent="0.3">
      <c r="A60" s="71"/>
      <c r="B60" s="3"/>
      <c r="C60" s="4"/>
      <c r="D60" s="4"/>
      <c r="E60" s="4"/>
      <c r="F60" s="4"/>
      <c r="G60" s="4"/>
    </row>
    <row r="61" spans="1:7" s="1" customFormat="1" ht="8.25" customHeight="1" x14ac:dyDescent="0.3">
      <c r="A61" s="71"/>
      <c r="B61" s="176"/>
      <c r="C61" s="177"/>
      <c r="D61" s="177"/>
      <c r="E61" s="177"/>
      <c r="F61" s="177"/>
      <c r="G61" s="177"/>
    </row>
    <row r="62" spans="1:7" s="1" customFormat="1" ht="5.25" customHeight="1" x14ac:dyDescent="0.3">
      <c r="A62" s="71"/>
      <c r="B62" s="176"/>
      <c r="C62" s="177"/>
      <c r="D62" s="177"/>
      <c r="E62" s="177"/>
      <c r="F62" s="177"/>
      <c r="G62" s="177"/>
    </row>
    <row r="63" spans="1:7" s="1" customFormat="1" ht="13.8" x14ac:dyDescent="0.3">
      <c r="A63" s="71"/>
      <c r="B63" s="3"/>
      <c r="C63" s="4"/>
      <c r="D63" s="4"/>
      <c r="E63" s="4"/>
      <c r="F63" s="4"/>
      <c r="G63" s="4"/>
    </row>
    <row r="64" spans="1:7" s="1" customFormat="1" ht="13.8" x14ac:dyDescent="0.3">
      <c r="A64" s="71"/>
      <c r="B64" s="73"/>
      <c r="C64" s="71"/>
      <c r="D64" s="71"/>
      <c r="E64" s="71"/>
      <c r="F64" s="71"/>
      <c r="G64" s="71"/>
    </row>
    <row r="65" spans="1:7" s="1" customFormat="1" ht="13.8" x14ac:dyDescent="0.3">
      <c r="A65" s="71"/>
      <c r="B65" s="175"/>
      <c r="C65" s="175"/>
      <c r="D65" s="175"/>
      <c r="E65" s="175"/>
      <c r="F65" s="175"/>
      <c r="G65" s="175"/>
    </row>
    <row r="66" spans="1:7" s="1" customFormat="1" ht="13.8" x14ac:dyDescent="0.3">
      <c r="A66" s="71"/>
      <c r="B66" s="72"/>
      <c r="C66" s="73"/>
      <c r="D66" s="73"/>
      <c r="E66" s="73"/>
      <c r="F66" s="73"/>
      <c r="G66" s="73"/>
    </row>
    <row r="67" spans="1:7" s="1" customFormat="1" ht="13.8" x14ac:dyDescent="0.3">
      <c r="A67" s="71"/>
      <c r="B67" s="3"/>
      <c r="C67" s="4"/>
      <c r="D67" s="4"/>
      <c r="E67" s="4"/>
      <c r="F67" s="4"/>
      <c r="G67" s="4"/>
    </row>
    <row r="68" spans="1:7" s="1" customFormat="1" ht="13.8" x14ac:dyDescent="0.3">
      <c r="A68" s="71"/>
      <c r="B68" s="3"/>
      <c r="C68" s="4"/>
      <c r="D68" s="4"/>
      <c r="E68" s="4"/>
      <c r="F68" s="4"/>
      <c r="G68" s="4"/>
    </row>
    <row r="69" spans="1:7" s="1" customFormat="1" ht="13.8" x14ac:dyDescent="0.3">
      <c r="A69" s="71"/>
      <c r="B69" s="3"/>
      <c r="C69" s="4"/>
      <c r="D69" s="4"/>
      <c r="E69" s="4"/>
      <c r="F69" s="4"/>
      <c r="G69" s="4"/>
    </row>
    <row r="70" spans="1:7" s="1" customFormat="1" ht="13.8" x14ac:dyDescent="0.3">
      <c r="A70" s="71"/>
      <c r="B70" s="3"/>
      <c r="C70" s="4"/>
      <c r="D70" s="4"/>
      <c r="E70" s="4"/>
      <c r="F70" s="4"/>
      <c r="G70" s="4"/>
    </row>
    <row r="71" spans="1:7" s="1" customFormat="1" ht="13.8" x14ac:dyDescent="0.3">
      <c r="A71" s="71"/>
      <c r="B71" s="3"/>
      <c r="C71" s="4"/>
      <c r="D71" s="4"/>
      <c r="E71" s="4"/>
      <c r="F71" s="4"/>
      <c r="G71" s="4"/>
    </row>
    <row r="72" spans="1:7" s="1" customFormat="1" ht="13.8" x14ac:dyDescent="0.3">
      <c r="A72" s="71"/>
      <c r="B72" s="73"/>
      <c r="C72" s="71"/>
      <c r="D72" s="71"/>
      <c r="E72" s="71"/>
      <c r="F72" s="71"/>
      <c r="G72" s="71"/>
    </row>
    <row r="73" spans="1:7" s="1" customFormat="1" ht="13.8" x14ac:dyDescent="0.3">
      <c r="A73" s="71"/>
      <c r="B73" s="175"/>
      <c r="C73" s="175"/>
      <c r="D73" s="175"/>
      <c r="E73" s="175"/>
      <c r="F73" s="175"/>
      <c r="G73" s="175"/>
    </row>
    <row r="74" spans="1:7" s="1" customFormat="1" ht="13.8" x14ac:dyDescent="0.3">
      <c r="A74" s="71"/>
      <c r="B74" s="72"/>
      <c r="C74" s="73"/>
      <c r="D74" s="73"/>
      <c r="E74" s="73"/>
      <c r="F74" s="73"/>
      <c r="G74" s="73"/>
    </row>
    <row r="75" spans="1:7" s="1" customFormat="1" ht="13.8" x14ac:dyDescent="0.3">
      <c r="A75" s="71"/>
      <c r="B75" s="3"/>
      <c r="C75" s="4"/>
      <c r="D75" s="4"/>
      <c r="E75" s="4"/>
      <c r="F75" s="4"/>
      <c r="G75" s="4"/>
    </row>
    <row r="76" spans="1:7" s="1" customFormat="1" ht="13.8" x14ac:dyDescent="0.3">
      <c r="A76" s="71"/>
      <c r="B76" s="3"/>
      <c r="C76" s="4"/>
      <c r="D76" s="4"/>
      <c r="E76" s="4"/>
      <c r="F76" s="4"/>
      <c r="G76" s="4"/>
    </row>
    <row r="77" spans="1:7" s="1" customFormat="1" ht="13.8" x14ac:dyDescent="0.3">
      <c r="A77" s="71"/>
      <c r="B77" s="3"/>
      <c r="C77" s="4"/>
      <c r="D77" s="4"/>
      <c r="E77" s="4"/>
      <c r="F77" s="4"/>
      <c r="G77" s="4"/>
    </row>
    <row r="78" spans="1:7" s="1" customFormat="1" ht="13.8" x14ac:dyDescent="0.3">
      <c r="A78" s="71"/>
      <c r="B78" s="3"/>
      <c r="C78" s="4"/>
      <c r="D78" s="4"/>
      <c r="E78" s="4"/>
      <c r="F78" s="4"/>
      <c r="G78" s="4"/>
    </row>
    <row r="79" spans="1:7" s="1" customFormat="1" ht="13.8" x14ac:dyDescent="0.3">
      <c r="A79" s="71"/>
      <c r="B79" s="3"/>
      <c r="C79" s="4"/>
      <c r="D79" s="4"/>
      <c r="E79" s="4"/>
      <c r="F79" s="4"/>
      <c r="G79" s="4"/>
    </row>
    <row r="80" spans="1:7" s="1" customFormat="1" ht="13.8" x14ac:dyDescent="0.3">
      <c r="A80" s="71"/>
      <c r="B80" s="4"/>
      <c r="C80" s="71"/>
      <c r="D80" s="71"/>
      <c r="E80" s="71"/>
      <c r="F80" s="71"/>
      <c r="G80" s="71"/>
    </row>
    <row r="81" spans="1:7" s="1" customFormat="1" ht="13.8" x14ac:dyDescent="0.3">
      <c r="A81" s="71"/>
      <c r="B81" s="175"/>
      <c r="C81" s="175"/>
      <c r="D81" s="175"/>
      <c r="E81" s="175"/>
      <c r="F81" s="175"/>
      <c r="G81" s="175"/>
    </row>
    <row r="82" spans="1:7" s="1" customFormat="1" ht="13.8" x14ac:dyDescent="0.3">
      <c r="A82" s="71"/>
      <c r="B82" s="72"/>
      <c r="C82" s="73"/>
      <c r="D82" s="73"/>
      <c r="E82" s="73"/>
      <c r="F82" s="73"/>
      <c r="G82" s="73"/>
    </row>
    <row r="83" spans="1:7" s="1" customFormat="1" ht="13.8" x14ac:dyDescent="0.3">
      <c r="A83" s="71"/>
      <c r="B83" s="3"/>
      <c r="C83" s="4"/>
      <c r="D83" s="4"/>
      <c r="E83" s="4"/>
      <c r="F83" s="4"/>
      <c r="G83" s="4"/>
    </row>
    <row r="84" spans="1:7" s="1" customFormat="1" ht="13.8" x14ac:dyDescent="0.3">
      <c r="A84" s="71"/>
      <c r="B84" s="3"/>
      <c r="C84" s="4"/>
      <c r="D84" s="4"/>
      <c r="E84" s="4"/>
      <c r="F84" s="4"/>
      <c r="G84" s="4"/>
    </row>
    <row r="85" spans="1:7" s="1" customFormat="1" ht="13.8" x14ac:dyDescent="0.3">
      <c r="A85" s="71"/>
      <c r="B85" s="3"/>
      <c r="C85" s="4"/>
      <c r="D85" s="4"/>
      <c r="E85" s="4"/>
      <c r="F85" s="4"/>
      <c r="G85" s="4"/>
    </row>
    <row r="86" spans="1:7" s="1" customFormat="1" ht="13.8" x14ac:dyDescent="0.3">
      <c r="A86" s="71"/>
      <c r="B86" s="3"/>
      <c r="C86" s="4"/>
      <c r="D86" s="4"/>
      <c r="E86" s="4"/>
      <c r="F86" s="4"/>
      <c r="G86" s="4"/>
    </row>
    <row r="87" spans="1:7" s="1" customFormat="1" ht="13.8" x14ac:dyDescent="0.3">
      <c r="A87" s="71"/>
      <c r="B87" s="3"/>
      <c r="C87" s="4"/>
      <c r="D87" s="4"/>
      <c r="E87" s="4"/>
      <c r="F87" s="4"/>
      <c r="G87" s="4"/>
    </row>
    <row r="88" spans="1:7" s="1" customFormat="1" ht="13.8" x14ac:dyDescent="0.3">
      <c r="A88" s="71"/>
      <c r="B88" s="3"/>
      <c r="C88" s="4"/>
      <c r="D88" s="4"/>
      <c r="E88" s="4"/>
      <c r="F88" s="4"/>
      <c r="G88" s="4"/>
    </row>
    <row r="89" spans="1:7" s="1" customFormat="1" ht="13.8" x14ac:dyDescent="0.3">
      <c r="A89" s="71"/>
      <c r="B89" s="4"/>
      <c r="C89" s="71"/>
      <c r="D89" s="71"/>
      <c r="E89" s="71"/>
      <c r="F89" s="71"/>
      <c r="G89" s="71"/>
    </row>
    <row r="90" spans="1:7" s="1" customFormat="1" ht="13.8" x14ac:dyDescent="0.3">
      <c r="A90" s="71"/>
      <c r="B90" s="175"/>
      <c r="C90" s="175"/>
      <c r="D90" s="175"/>
      <c r="E90" s="175"/>
      <c r="F90" s="175"/>
      <c r="G90" s="175"/>
    </row>
    <row r="91" spans="1:7" s="1" customFormat="1" ht="13.8" x14ac:dyDescent="0.3">
      <c r="A91" s="71"/>
      <c r="B91" s="72"/>
      <c r="C91" s="73"/>
      <c r="D91" s="73"/>
      <c r="E91" s="73"/>
      <c r="F91" s="73"/>
      <c r="G91" s="73"/>
    </row>
    <row r="92" spans="1:7" s="1" customFormat="1" ht="13.8" x14ac:dyDescent="0.3">
      <c r="A92" s="71"/>
      <c r="B92" s="3"/>
      <c r="C92" s="4"/>
      <c r="D92" s="4"/>
      <c r="E92" s="4"/>
      <c r="F92" s="4"/>
      <c r="G92" s="4"/>
    </row>
    <row r="93" spans="1:7" s="1" customFormat="1" ht="12" customHeight="1" x14ac:dyDescent="0.3">
      <c r="A93" s="71"/>
      <c r="B93" s="3"/>
      <c r="C93" s="4"/>
      <c r="D93" s="4"/>
      <c r="E93" s="4"/>
      <c r="F93" s="4"/>
      <c r="G93" s="4"/>
    </row>
    <row r="94" spans="1:7" s="1" customFormat="1" ht="13.8" x14ac:dyDescent="0.3">
      <c r="A94" s="71"/>
      <c r="B94" s="3"/>
      <c r="C94" s="4"/>
      <c r="D94" s="4"/>
      <c r="E94" s="4"/>
      <c r="F94" s="4"/>
      <c r="G94" s="4"/>
    </row>
    <row r="95" spans="1:7" s="1" customFormat="1" ht="13.5" customHeight="1" x14ac:dyDescent="0.3">
      <c r="A95" s="71"/>
      <c r="B95" s="3"/>
      <c r="C95" s="4"/>
      <c r="D95" s="4"/>
      <c r="E95" s="4"/>
      <c r="F95" s="4"/>
      <c r="G95" s="4"/>
    </row>
    <row r="96" spans="1:7" s="1" customFormat="1" ht="13.8" x14ac:dyDescent="0.3">
      <c r="A96" s="71"/>
      <c r="B96" s="3"/>
      <c r="C96" s="4"/>
      <c r="D96" s="4"/>
      <c r="E96" s="4"/>
      <c r="F96" s="4"/>
      <c r="G96" s="4"/>
    </row>
    <row r="97" spans="1:7" s="1" customFormat="1" ht="13.8" x14ac:dyDescent="0.3">
      <c r="A97" s="71"/>
      <c r="B97" s="3"/>
      <c r="C97" s="4"/>
      <c r="D97" s="4"/>
      <c r="E97" s="4"/>
      <c r="F97" s="4"/>
      <c r="G97" s="4"/>
    </row>
    <row r="98" spans="1:7" s="1" customFormat="1" ht="13.8" x14ac:dyDescent="0.3">
      <c r="A98" s="71"/>
      <c r="B98" s="4"/>
      <c r="C98" s="71"/>
      <c r="D98" s="71"/>
      <c r="E98" s="71"/>
      <c r="F98" s="71"/>
      <c r="G98" s="71"/>
    </row>
    <row r="99" spans="1:7" s="1" customFormat="1" ht="13.8" x14ac:dyDescent="0.3">
      <c r="A99" s="71"/>
      <c r="B99" s="175"/>
      <c r="C99" s="175"/>
      <c r="D99" s="175"/>
      <c r="E99" s="175"/>
      <c r="F99" s="175"/>
      <c r="G99" s="175"/>
    </row>
    <row r="100" spans="1:7" s="1" customFormat="1" ht="13.8" x14ac:dyDescent="0.3">
      <c r="A100" s="71"/>
      <c r="B100" s="72"/>
      <c r="C100" s="73"/>
      <c r="D100" s="73"/>
      <c r="E100" s="73"/>
      <c r="F100" s="73"/>
      <c r="G100" s="73"/>
    </row>
    <row r="101" spans="1:7" s="1" customFormat="1" ht="13.8" x14ac:dyDescent="0.3">
      <c r="A101" s="71"/>
      <c r="B101" s="3"/>
      <c r="C101" s="4"/>
      <c r="D101" s="4"/>
      <c r="E101" s="4"/>
      <c r="F101" s="4"/>
      <c r="G101" s="4"/>
    </row>
    <row r="102" spans="1:7" s="1" customFormat="1" ht="13.8" x14ac:dyDescent="0.3">
      <c r="A102" s="71"/>
      <c r="B102" s="3"/>
      <c r="C102" s="4"/>
      <c r="D102" s="4"/>
      <c r="E102" s="4"/>
      <c r="F102" s="4"/>
      <c r="G102" s="4"/>
    </row>
    <row r="103" spans="1:7" s="1" customFormat="1" ht="13.8" x14ac:dyDescent="0.3">
      <c r="A103" s="71"/>
      <c r="B103" s="3"/>
      <c r="C103" s="4"/>
      <c r="D103" s="4"/>
      <c r="E103" s="4"/>
      <c r="F103" s="4"/>
      <c r="G103" s="4"/>
    </row>
    <row r="104" spans="1:7" s="1" customFormat="1" ht="13.8" x14ac:dyDescent="0.3">
      <c r="A104" s="71"/>
      <c r="B104" s="3"/>
      <c r="C104" s="4"/>
      <c r="D104" s="4"/>
      <c r="E104" s="4"/>
      <c r="F104" s="4"/>
      <c r="G104" s="4"/>
    </row>
    <row r="105" spans="1:7" s="1" customFormat="1" ht="13.8" x14ac:dyDescent="0.3">
      <c r="A105" s="71"/>
      <c r="B105" s="3"/>
      <c r="C105" s="4"/>
      <c r="D105" s="4"/>
      <c r="E105" s="4"/>
      <c r="F105" s="4"/>
      <c r="G105" s="4"/>
    </row>
    <row r="106" spans="1:7" s="1" customFormat="1" ht="13.8" x14ac:dyDescent="0.3">
      <c r="A106" s="71"/>
      <c r="B106" s="3"/>
      <c r="C106" s="4"/>
      <c r="D106" s="4"/>
      <c r="E106" s="4"/>
      <c r="F106" s="4"/>
      <c r="G106" s="4"/>
    </row>
    <row r="107" spans="1:7" s="1" customFormat="1" ht="13.8" x14ac:dyDescent="0.3">
      <c r="A107" s="71"/>
      <c r="B107" s="3"/>
      <c r="C107" s="4"/>
      <c r="D107" s="4"/>
      <c r="E107" s="4"/>
      <c r="F107" s="4"/>
      <c r="G107" s="4"/>
    </row>
    <row r="108" spans="1:7" s="1" customFormat="1" ht="13.8" x14ac:dyDescent="0.3">
      <c r="A108" s="71"/>
      <c r="B108" s="3"/>
      <c r="C108" s="4"/>
      <c r="D108" s="4"/>
      <c r="E108" s="4"/>
      <c r="F108" s="4"/>
      <c r="G108" s="4"/>
    </row>
    <row r="109" spans="1:7" s="1" customFormat="1" ht="13.8" x14ac:dyDescent="0.3">
      <c r="A109" s="71"/>
      <c r="B109" s="4"/>
      <c r="C109" s="71"/>
      <c r="D109" s="71"/>
      <c r="E109" s="71"/>
      <c r="F109" s="71"/>
      <c r="G109" s="71"/>
    </row>
    <row r="110" spans="1:7" s="1" customFormat="1" ht="13.8" x14ac:dyDescent="0.3">
      <c r="A110" s="71"/>
      <c r="B110" s="175"/>
      <c r="C110" s="175"/>
      <c r="D110" s="175"/>
      <c r="E110" s="175"/>
      <c r="F110" s="175"/>
      <c r="G110" s="175"/>
    </row>
    <row r="111" spans="1:7" s="1" customFormat="1" ht="13.8" x14ac:dyDescent="0.3">
      <c r="A111" s="71"/>
      <c r="B111" s="72"/>
      <c r="C111" s="73"/>
      <c r="D111" s="73"/>
      <c r="E111" s="73"/>
      <c r="F111" s="73"/>
      <c r="G111" s="73"/>
    </row>
    <row r="112" spans="1:7" s="1" customFormat="1" ht="13.8" x14ac:dyDescent="0.3">
      <c r="A112" s="71"/>
      <c r="B112" s="3"/>
      <c r="C112" s="4"/>
      <c r="D112" s="4"/>
      <c r="E112" s="4"/>
      <c r="F112" s="4"/>
      <c r="G112" s="4"/>
    </row>
    <row r="113" spans="1:7" s="1" customFormat="1" ht="13.8" x14ac:dyDescent="0.3">
      <c r="A113" s="71"/>
      <c r="B113" s="3"/>
      <c r="C113" s="4"/>
      <c r="D113" s="4"/>
      <c r="E113" s="4"/>
      <c r="F113" s="4"/>
      <c r="G113" s="4"/>
    </row>
    <row r="114" spans="1:7" s="1" customFormat="1" ht="13.8" x14ac:dyDescent="0.3">
      <c r="A114" s="71"/>
      <c r="B114" s="3"/>
      <c r="C114" s="4"/>
      <c r="D114" s="4"/>
      <c r="E114" s="4"/>
      <c r="F114" s="4"/>
      <c r="G114" s="4"/>
    </row>
    <row r="115" spans="1:7" s="1" customFormat="1" ht="13.8" x14ac:dyDescent="0.3">
      <c r="A115" s="71"/>
      <c r="B115" s="3"/>
      <c r="C115" s="4"/>
      <c r="D115" s="4"/>
      <c r="E115" s="4"/>
      <c r="F115" s="4"/>
      <c r="G115" s="4"/>
    </row>
    <row r="116" spans="1:7" s="1" customFormat="1" ht="13.8" x14ac:dyDescent="0.3">
      <c r="A116" s="71"/>
      <c r="B116" s="4"/>
      <c r="C116" s="71"/>
      <c r="D116" s="71"/>
      <c r="E116" s="71"/>
      <c r="F116" s="71"/>
      <c r="G116" s="71"/>
    </row>
    <row r="117" spans="1:7" s="1" customFormat="1" ht="13.8" x14ac:dyDescent="0.3">
      <c r="A117" s="71"/>
      <c r="B117" s="175"/>
      <c r="C117" s="175"/>
      <c r="D117" s="175"/>
      <c r="E117" s="175"/>
      <c r="F117" s="175"/>
      <c r="G117" s="175"/>
    </row>
    <row r="118" spans="1:7" s="1" customFormat="1" ht="13.8" x14ac:dyDescent="0.3">
      <c r="A118" s="71"/>
      <c r="B118" s="72"/>
      <c r="C118" s="73"/>
      <c r="D118" s="73"/>
      <c r="E118" s="73"/>
      <c r="F118" s="73"/>
      <c r="G118" s="73"/>
    </row>
    <row r="119" spans="1:7" s="1" customFormat="1" ht="13.8" x14ac:dyDescent="0.3">
      <c r="A119" s="71"/>
      <c r="B119" s="3"/>
      <c r="C119" s="4"/>
      <c r="D119" s="4"/>
      <c r="E119" s="4"/>
      <c r="F119" s="4"/>
      <c r="G119" s="4"/>
    </row>
    <row r="120" spans="1:7" s="1" customFormat="1" ht="13.8" x14ac:dyDescent="0.3">
      <c r="A120" s="71"/>
      <c r="B120" s="3"/>
      <c r="C120" s="4"/>
      <c r="D120" s="4"/>
      <c r="E120" s="4"/>
      <c r="F120" s="4"/>
      <c r="G120" s="4"/>
    </row>
    <row r="121" spans="1:7" s="1" customFormat="1" ht="13.8" x14ac:dyDescent="0.3">
      <c r="A121" s="71"/>
      <c r="B121" s="3"/>
      <c r="C121" s="4"/>
      <c r="D121" s="4"/>
      <c r="E121" s="4"/>
      <c r="F121" s="4"/>
      <c r="G121" s="4"/>
    </row>
    <row r="122" spans="1:7" s="1" customFormat="1" ht="13.8" x14ac:dyDescent="0.3">
      <c r="A122" s="71"/>
      <c r="B122" s="3"/>
      <c r="C122" s="4"/>
      <c r="D122" s="4"/>
      <c r="E122" s="4"/>
      <c r="F122" s="4"/>
      <c r="G122" s="4"/>
    </row>
    <row r="123" spans="1:7" s="1" customFormat="1" ht="13.8" x14ac:dyDescent="0.3">
      <c r="A123" s="71"/>
      <c r="B123" s="3"/>
      <c r="C123" s="4"/>
      <c r="D123" s="4"/>
      <c r="E123" s="4"/>
      <c r="F123" s="4"/>
      <c r="G123" s="4"/>
    </row>
    <row r="124" spans="1:7" s="1" customFormat="1" ht="13.8" x14ac:dyDescent="0.3">
      <c r="A124" s="71"/>
      <c r="B124" s="3"/>
      <c r="C124" s="4"/>
      <c r="D124" s="4"/>
      <c r="E124" s="4"/>
      <c r="F124" s="4"/>
      <c r="G124" s="4"/>
    </row>
    <row r="125" spans="1:7" s="1" customFormat="1" ht="13.8" x14ac:dyDescent="0.3">
      <c r="A125" s="71"/>
      <c r="B125" s="3"/>
      <c r="C125" s="4"/>
      <c r="D125" s="4"/>
      <c r="E125" s="4"/>
      <c r="F125" s="4"/>
      <c r="G125" s="4"/>
    </row>
    <row r="126" spans="1:7" s="1" customFormat="1" ht="13.8" x14ac:dyDescent="0.3">
      <c r="A126" s="71"/>
      <c r="B126" s="3"/>
      <c r="C126" s="4"/>
      <c r="D126" s="4"/>
      <c r="E126" s="4"/>
      <c r="F126" s="4"/>
      <c r="G126" s="4"/>
    </row>
    <row r="127" spans="1:7" s="1" customFormat="1" ht="13.8" x14ac:dyDescent="0.3">
      <c r="A127" s="71"/>
      <c r="B127" s="3"/>
      <c r="C127" s="4"/>
      <c r="D127" s="4"/>
      <c r="E127" s="4"/>
      <c r="F127" s="4"/>
      <c r="G127" s="4"/>
    </row>
    <row r="128" spans="1:7" s="1" customFormat="1" ht="13.8" x14ac:dyDescent="0.3">
      <c r="A128" s="71"/>
      <c r="B128" s="175"/>
      <c r="C128" s="175"/>
      <c r="D128" s="175"/>
      <c r="E128" s="175"/>
      <c r="F128" s="175"/>
      <c r="G128" s="175"/>
    </row>
    <row r="129" spans="1:7" s="1" customFormat="1" ht="13.8" x14ac:dyDescent="0.3">
      <c r="A129" s="71"/>
      <c r="B129" s="3"/>
      <c r="C129" s="4"/>
      <c r="D129" s="4"/>
      <c r="E129" s="4"/>
      <c r="F129" s="4"/>
      <c r="G129" s="4"/>
    </row>
    <row r="130" spans="1:7" s="1" customFormat="1" ht="13.8" x14ac:dyDescent="0.3">
      <c r="A130" s="71"/>
      <c r="B130" s="3"/>
      <c r="C130" s="4"/>
      <c r="D130" s="4"/>
      <c r="E130" s="4"/>
      <c r="F130" s="4"/>
      <c r="G130" s="4"/>
    </row>
    <row r="131" spans="1:7" s="1" customFormat="1" ht="13.8" x14ac:dyDescent="0.3">
      <c r="A131" s="71"/>
      <c r="B131" s="3"/>
      <c r="C131" s="4"/>
      <c r="D131" s="4"/>
      <c r="E131" s="4"/>
      <c r="F131" s="4"/>
      <c r="G131" s="4"/>
    </row>
    <row r="132" spans="1:7" s="1" customFormat="1" ht="13.8" x14ac:dyDescent="0.3">
      <c r="A132" s="71"/>
      <c r="B132" s="3"/>
      <c r="C132" s="4"/>
      <c r="D132" s="4"/>
      <c r="E132" s="4"/>
      <c r="F132" s="4"/>
      <c r="G132" s="4"/>
    </row>
    <row r="133" spans="1:7" s="1" customFormat="1" ht="13.8" x14ac:dyDescent="0.3">
      <c r="A133" s="71"/>
      <c r="B133" s="3"/>
      <c r="C133" s="4"/>
      <c r="D133" s="4"/>
      <c r="E133" s="4"/>
      <c r="F133" s="4"/>
      <c r="G133" s="4"/>
    </row>
    <row r="134" spans="1:7" s="1" customFormat="1" ht="13.8" x14ac:dyDescent="0.3">
      <c r="A134" s="71"/>
      <c r="B134" s="3"/>
      <c r="C134" s="4"/>
      <c r="D134" s="4"/>
      <c r="E134" s="4"/>
      <c r="F134" s="4"/>
      <c r="G134" s="4"/>
    </row>
    <row r="135" spans="1:7" s="1" customFormat="1" ht="13.8" x14ac:dyDescent="0.3">
      <c r="A135" s="71"/>
      <c r="B135" s="74"/>
      <c r="C135" s="71"/>
      <c r="D135" s="71"/>
      <c r="E135" s="71"/>
      <c r="F135" s="71"/>
      <c r="G135" s="71"/>
    </row>
    <row r="136" spans="1:7" s="1" customFormat="1" ht="13.8" x14ac:dyDescent="0.3">
      <c r="A136" s="71"/>
      <c r="B136" s="75"/>
      <c r="C136" s="71"/>
      <c r="D136" s="71"/>
      <c r="E136" s="71"/>
      <c r="F136" s="71"/>
      <c r="G136" s="71"/>
    </row>
    <row r="137" spans="1:7" s="1" customFormat="1" ht="13.8" x14ac:dyDescent="0.3">
      <c r="A137" s="71"/>
      <c r="B137" s="72"/>
      <c r="C137" s="73"/>
      <c r="D137" s="73"/>
      <c r="E137" s="73"/>
      <c r="F137" s="73"/>
      <c r="G137" s="73"/>
    </row>
    <row r="138" spans="1:7" s="1" customFormat="1" ht="13.8" x14ac:dyDescent="0.3">
      <c r="A138" s="71"/>
      <c r="B138" s="3"/>
      <c r="C138" s="4"/>
      <c r="D138" s="4"/>
      <c r="E138" s="4"/>
      <c r="F138" s="4"/>
      <c r="G138" s="4"/>
    </row>
    <row r="139" spans="1:7" s="1" customFormat="1" ht="13.8" x14ac:dyDescent="0.3">
      <c r="A139" s="71"/>
      <c r="B139" s="3"/>
      <c r="C139" s="4"/>
      <c r="D139" s="4"/>
      <c r="E139" s="4"/>
      <c r="F139" s="4"/>
      <c r="G139" s="4"/>
    </row>
    <row r="140" spans="1:7" s="1" customFormat="1" ht="13.8" x14ac:dyDescent="0.3">
      <c r="A140" s="71"/>
      <c r="B140" s="3"/>
      <c r="C140" s="4"/>
      <c r="D140" s="4"/>
      <c r="E140" s="4"/>
      <c r="F140" s="4"/>
      <c r="G140" s="4"/>
    </row>
    <row r="141" spans="1:7" s="1" customFormat="1" ht="13.8" x14ac:dyDescent="0.3">
      <c r="A141" s="71"/>
      <c r="B141" s="3"/>
      <c r="C141" s="4"/>
      <c r="D141" s="4"/>
      <c r="E141" s="4"/>
      <c r="F141" s="4"/>
      <c r="G141" s="4"/>
    </row>
    <row r="142" spans="1:7" s="1" customFormat="1" ht="13.8" x14ac:dyDescent="0.3">
      <c r="A142" s="71"/>
      <c r="B142" s="3"/>
      <c r="C142" s="4"/>
      <c r="D142" s="4"/>
      <c r="E142" s="4"/>
      <c r="F142" s="4"/>
      <c r="G142" s="4"/>
    </row>
    <row r="143" spans="1:7" s="1" customFormat="1" ht="13.8" x14ac:dyDescent="0.3">
      <c r="A143" s="71"/>
      <c r="B143" s="74"/>
      <c r="C143" s="71"/>
      <c r="D143" s="71"/>
      <c r="E143" s="71"/>
      <c r="F143" s="71"/>
      <c r="G143" s="71"/>
    </row>
    <row r="144" spans="1:7" s="1" customFormat="1" ht="13.8" x14ac:dyDescent="0.3">
      <c r="A144" s="71"/>
      <c r="B144" s="75"/>
      <c r="C144" s="71"/>
      <c r="D144" s="71"/>
      <c r="E144" s="71"/>
      <c r="F144" s="71"/>
      <c r="G144" s="71"/>
    </row>
    <row r="145" spans="1:7" s="1" customFormat="1" ht="13.8" x14ac:dyDescent="0.3">
      <c r="A145" s="71"/>
      <c r="B145" s="72"/>
      <c r="C145" s="73"/>
      <c r="D145" s="73"/>
      <c r="E145" s="73"/>
      <c r="F145" s="73"/>
      <c r="G145" s="73"/>
    </row>
    <row r="146" spans="1:7" s="1" customFormat="1" ht="13.8" x14ac:dyDescent="0.3">
      <c r="A146" s="71"/>
      <c r="B146" s="3"/>
      <c r="C146" s="4"/>
      <c r="D146" s="4"/>
      <c r="E146" s="4"/>
      <c r="F146" s="4"/>
      <c r="G146" s="4"/>
    </row>
    <row r="147" spans="1:7" s="1" customFormat="1" ht="13.8" x14ac:dyDescent="0.3">
      <c r="A147" s="71"/>
      <c r="B147" s="3"/>
      <c r="C147" s="4"/>
      <c r="D147" s="4"/>
      <c r="E147" s="4"/>
      <c r="F147" s="4"/>
      <c r="G147" s="4"/>
    </row>
    <row r="148" spans="1:7" s="1" customFormat="1" ht="13.8" x14ac:dyDescent="0.3">
      <c r="A148" s="71"/>
      <c r="B148" s="3"/>
      <c r="C148" s="4"/>
      <c r="D148" s="4"/>
      <c r="E148" s="4"/>
      <c r="F148" s="4"/>
      <c r="G148" s="4"/>
    </row>
    <row r="149" spans="1:7" s="1" customFormat="1" ht="13.8" x14ac:dyDescent="0.3">
      <c r="A149" s="71"/>
      <c r="B149" s="3"/>
      <c r="C149" s="4"/>
      <c r="D149" s="4"/>
      <c r="E149" s="4"/>
      <c r="F149" s="4"/>
      <c r="G149" s="4"/>
    </row>
    <row r="150" spans="1:7" s="1" customFormat="1" ht="13.8" x14ac:dyDescent="0.3">
      <c r="A150" s="71"/>
      <c r="B150" s="3"/>
      <c r="C150" s="4"/>
      <c r="D150" s="4"/>
      <c r="E150" s="4"/>
      <c r="F150" s="4"/>
      <c r="G150" s="4"/>
    </row>
    <row r="151" spans="1:7" s="1" customFormat="1" ht="13.8" x14ac:dyDescent="0.3">
      <c r="A151" s="71"/>
      <c r="B151" s="3"/>
      <c r="C151" s="4"/>
      <c r="D151" s="4"/>
      <c r="E151" s="4"/>
      <c r="F151" s="4"/>
      <c r="G151" s="4"/>
    </row>
    <row r="152" spans="1:7" s="1" customFormat="1" ht="13.8" x14ac:dyDescent="0.3">
      <c r="A152" s="71"/>
      <c r="B152" s="74"/>
      <c r="C152" s="71"/>
      <c r="D152" s="71"/>
      <c r="E152" s="71"/>
      <c r="F152" s="71"/>
      <c r="G152" s="71"/>
    </row>
    <row r="153" spans="1:7" s="1" customFormat="1" ht="13.8" x14ac:dyDescent="0.3">
      <c r="A153" s="71"/>
      <c r="B153" s="75"/>
      <c r="C153" s="71"/>
      <c r="D153" s="71"/>
      <c r="E153" s="71"/>
      <c r="F153" s="71"/>
      <c r="G153" s="71"/>
    </row>
    <row r="154" spans="1:7" s="1" customFormat="1" ht="13.8" x14ac:dyDescent="0.3">
      <c r="A154" s="71"/>
      <c r="B154" s="3"/>
      <c r="C154" s="4"/>
      <c r="D154" s="4"/>
      <c r="E154" s="4"/>
      <c r="F154" s="4"/>
      <c r="G154" s="4"/>
    </row>
    <row r="155" spans="1:7" s="1" customFormat="1" ht="13.8" x14ac:dyDescent="0.3">
      <c r="A155" s="71"/>
      <c r="B155" s="3"/>
      <c r="C155" s="4"/>
      <c r="D155" s="4"/>
      <c r="E155" s="4"/>
      <c r="F155" s="4"/>
      <c r="G155" s="4"/>
    </row>
    <row r="156" spans="1:7" s="1" customFormat="1" ht="13.8" x14ac:dyDescent="0.3">
      <c r="A156" s="71"/>
      <c r="B156" s="3"/>
      <c r="C156" s="4"/>
      <c r="D156" s="4"/>
      <c r="E156" s="4"/>
      <c r="F156" s="4"/>
      <c r="G156" s="4"/>
    </row>
    <row r="157" spans="1:7" s="1" customFormat="1" ht="13.8" x14ac:dyDescent="0.3">
      <c r="A157" s="71"/>
      <c r="B157" s="3"/>
      <c r="C157" s="4"/>
      <c r="D157" s="4"/>
      <c r="E157" s="4"/>
      <c r="F157" s="4"/>
      <c r="G157" s="4"/>
    </row>
    <row r="158" spans="1:7" s="1" customFormat="1" ht="13.8" x14ac:dyDescent="0.3">
      <c r="A158" s="71"/>
      <c r="B158" s="3"/>
      <c r="C158" s="4"/>
      <c r="D158" s="4"/>
      <c r="E158" s="4"/>
      <c r="F158" s="4"/>
      <c r="G158" s="4"/>
    </row>
    <row r="159" spans="1:7" s="1" customFormat="1" ht="13.8" x14ac:dyDescent="0.3">
      <c r="A159" s="71"/>
      <c r="B159" s="3"/>
      <c r="C159" s="4"/>
      <c r="D159" s="4"/>
      <c r="E159" s="4"/>
      <c r="F159" s="4"/>
      <c r="G159" s="4"/>
    </row>
    <row r="160" spans="1:7" s="1" customFormat="1" ht="13.8" x14ac:dyDescent="0.3">
      <c r="A160" s="71"/>
      <c r="B160" s="3"/>
      <c r="C160" s="4"/>
      <c r="D160" s="4"/>
      <c r="E160" s="4"/>
      <c r="F160" s="4"/>
      <c r="G160" s="4"/>
    </row>
    <row r="161" spans="1:7" s="1" customFormat="1" ht="13.8" x14ac:dyDescent="0.3">
      <c r="A161" s="71"/>
      <c r="B161" s="3"/>
      <c r="C161" s="4"/>
      <c r="D161" s="4"/>
      <c r="E161" s="4"/>
      <c r="F161" s="4"/>
      <c r="G161" s="4"/>
    </row>
    <row r="162" spans="1:7" s="1" customFormat="1" ht="13.8" x14ac:dyDescent="0.3">
      <c r="A162" s="71"/>
      <c r="B162" s="3"/>
      <c r="C162" s="4"/>
      <c r="D162" s="4"/>
      <c r="E162" s="4"/>
      <c r="F162" s="4"/>
      <c r="G162" s="4"/>
    </row>
    <row r="163" spans="1:7" s="1" customFormat="1" ht="13.8" x14ac:dyDescent="0.3">
      <c r="A163" s="71"/>
      <c r="B163" s="3"/>
      <c r="C163" s="4"/>
      <c r="D163" s="4"/>
      <c r="E163" s="4"/>
      <c r="F163" s="4"/>
      <c r="G163" s="4"/>
    </row>
    <row r="164" spans="1:7" s="1" customFormat="1" ht="13.8" x14ac:dyDescent="0.3">
      <c r="A164" s="71"/>
      <c r="B164" s="3"/>
      <c r="C164" s="4"/>
      <c r="D164" s="4"/>
      <c r="E164" s="4"/>
      <c r="F164" s="4"/>
      <c r="G164" s="4"/>
    </row>
    <row r="165" spans="1:7" s="1" customFormat="1" ht="13.8" x14ac:dyDescent="0.3">
      <c r="A165" s="71"/>
      <c r="B165" s="74"/>
      <c r="C165" s="71"/>
      <c r="D165" s="71"/>
      <c r="E165" s="71"/>
      <c r="F165" s="71"/>
      <c r="G165" s="71"/>
    </row>
    <row r="166" spans="1:7" s="1" customFormat="1" ht="13.8" x14ac:dyDescent="0.3">
      <c r="A166" s="71"/>
      <c r="B166" s="74"/>
      <c r="C166" s="71"/>
      <c r="D166" s="71"/>
      <c r="E166" s="71"/>
      <c r="F166" s="71"/>
      <c r="G166" s="71"/>
    </row>
    <row r="167" spans="1:7" s="1" customFormat="1" ht="13.8" x14ac:dyDescent="0.3">
      <c r="A167" s="71"/>
      <c r="B167" s="75"/>
      <c r="C167" s="71"/>
      <c r="D167" s="71"/>
      <c r="E167" s="71"/>
      <c r="F167" s="71"/>
      <c r="G167" s="71"/>
    </row>
    <row r="168" spans="1:7" s="1" customFormat="1" ht="13.8" x14ac:dyDescent="0.3">
      <c r="A168" s="71"/>
      <c r="B168" s="72"/>
      <c r="C168" s="73"/>
      <c r="D168" s="73"/>
      <c r="E168" s="73"/>
      <c r="F168" s="73"/>
      <c r="G168" s="73"/>
    </row>
    <row r="169" spans="1:7" s="1" customFormat="1" ht="13.8" x14ac:dyDescent="0.3">
      <c r="A169" s="71"/>
      <c r="B169" s="3"/>
      <c r="C169" s="4"/>
      <c r="D169" s="4"/>
      <c r="E169" s="4"/>
      <c r="F169" s="4"/>
      <c r="G169" s="4"/>
    </row>
    <row r="170" spans="1:7" s="1" customFormat="1" ht="13.8" x14ac:dyDescent="0.3">
      <c r="A170" s="71"/>
      <c r="B170" s="3"/>
      <c r="C170" s="4"/>
      <c r="D170" s="4"/>
      <c r="E170" s="4"/>
      <c r="F170" s="4"/>
      <c r="G170" s="4"/>
    </row>
    <row r="171" spans="1:7" s="1" customFormat="1" ht="13.8" x14ac:dyDescent="0.3">
      <c r="A171" s="71"/>
      <c r="B171" s="3"/>
      <c r="C171" s="4"/>
      <c r="D171" s="4"/>
      <c r="E171" s="4"/>
      <c r="F171" s="4"/>
      <c r="G171" s="4"/>
    </row>
    <row r="172" spans="1:7" s="1" customFormat="1" ht="13.8" x14ac:dyDescent="0.3">
      <c r="A172" s="71"/>
      <c r="B172" s="3"/>
      <c r="C172" s="4"/>
      <c r="D172" s="4"/>
      <c r="E172" s="4"/>
      <c r="F172" s="4"/>
      <c r="G172" s="4"/>
    </row>
    <row r="173" spans="1:7" s="1" customFormat="1" ht="13.8" x14ac:dyDescent="0.3">
      <c r="A173" s="71"/>
      <c r="B173" s="3"/>
      <c r="C173" s="4"/>
      <c r="D173" s="4"/>
      <c r="E173" s="4"/>
      <c r="F173" s="4"/>
      <c r="G173" s="4"/>
    </row>
    <row r="174" spans="1:7" s="1" customFormat="1" ht="13.8" x14ac:dyDescent="0.3">
      <c r="A174" s="71"/>
      <c r="B174" s="3"/>
      <c r="C174" s="4"/>
      <c r="D174" s="4"/>
      <c r="E174" s="4"/>
      <c r="F174" s="4"/>
      <c r="G174" s="4"/>
    </row>
    <row r="175" spans="1:7" s="1" customFormat="1" ht="13.8" x14ac:dyDescent="0.3">
      <c r="A175" s="71"/>
      <c r="B175" s="3"/>
      <c r="C175" s="4"/>
      <c r="D175" s="4"/>
      <c r="E175" s="4"/>
      <c r="F175" s="4"/>
      <c r="G175" s="4"/>
    </row>
    <row r="176" spans="1:7" s="1" customFormat="1" ht="13.8" x14ac:dyDescent="0.3">
      <c r="A176" s="71"/>
      <c r="B176" s="74"/>
      <c r="C176" s="71"/>
      <c r="D176" s="71"/>
      <c r="E176" s="71"/>
      <c r="F176" s="71"/>
      <c r="G176" s="71"/>
    </row>
    <row r="177" spans="1:7" s="1" customFormat="1" ht="13.8" x14ac:dyDescent="0.3">
      <c r="A177" s="71"/>
      <c r="B177" s="75"/>
      <c r="C177" s="71"/>
      <c r="D177" s="71"/>
      <c r="E177" s="71"/>
      <c r="F177" s="71"/>
      <c r="G177" s="71"/>
    </row>
    <row r="178" spans="1:7" s="1" customFormat="1" ht="13.8" x14ac:dyDescent="0.3">
      <c r="A178" s="71"/>
      <c r="B178" s="72"/>
      <c r="C178" s="73"/>
      <c r="D178" s="73"/>
      <c r="E178" s="73"/>
      <c r="F178" s="73"/>
      <c r="G178" s="73"/>
    </row>
    <row r="179" spans="1:7" s="1" customFormat="1" ht="16.5" customHeight="1" x14ac:dyDescent="0.3">
      <c r="A179" s="71"/>
      <c r="B179" s="3"/>
      <c r="C179" s="4"/>
      <c r="D179" s="4"/>
      <c r="E179" s="4"/>
      <c r="F179" s="4"/>
      <c r="G179" s="4"/>
    </row>
    <row r="180" spans="1:7" s="1" customFormat="1" ht="16.5" customHeight="1" x14ac:dyDescent="0.3">
      <c r="A180" s="71"/>
      <c r="B180" s="3"/>
      <c r="C180" s="4"/>
      <c r="D180" s="4"/>
      <c r="E180" s="4"/>
      <c r="F180" s="4"/>
      <c r="G180" s="4"/>
    </row>
    <row r="181" spans="1:7" s="1" customFormat="1" ht="20.25" customHeight="1" x14ac:dyDescent="0.3">
      <c r="A181" s="71"/>
      <c r="B181" s="3"/>
      <c r="C181" s="4"/>
      <c r="D181" s="4"/>
      <c r="E181" s="4"/>
      <c r="F181" s="4"/>
      <c r="G181" s="4"/>
    </row>
    <row r="182" spans="1:7" s="1" customFormat="1" ht="13.8" x14ac:dyDescent="0.3">
      <c r="A182" s="71"/>
      <c r="B182" s="74"/>
      <c r="C182" s="71"/>
      <c r="D182" s="71"/>
      <c r="E182" s="71"/>
      <c r="F182" s="71"/>
      <c r="G182" s="71"/>
    </row>
    <row r="183" spans="1:7" s="1" customFormat="1" ht="13.8" x14ac:dyDescent="0.3">
      <c r="A183" s="71"/>
      <c r="B183" s="75"/>
      <c r="C183" s="71"/>
      <c r="D183" s="71"/>
      <c r="E183" s="71"/>
      <c r="F183" s="71"/>
      <c r="G183" s="71"/>
    </row>
    <row r="184" spans="1:7" s="1" customFormat="1" ht="15" customHeight="1" x14ac:dyDescent="0.3">
      <c r="A184" s="71"/>
      <c r="B184" s="3"/>
      <c r="C184" s="4"/>
      <c r="D184" s="4"/>
      <c r="E184" s="4"/>
      <c r="F184" s="4"/>
      <c r="G184" s="4"/>
    </row>
    <row r="185" spans="1:7" s="1" customFormat="1" ht="16.5" customHeight="1" x14ac:dyDescent="0.3">
      <c r="A185" s="71"/>
      <c r="B185" s="3"/>
      <c r="C185" s="4"/>
      <c r="D185" s="4"/>
      <c r="E185" s="4"/>
      <c r="F185" s="4"/>
      <c r="G185" s="4"/>
    </row>
    <row r="186" spans="1:7" s="1" customFormat="1" ht="22.5" customHeight="1" x14ac:dyDescent="0.3">
      <c r="A186" s="71"/>
      <c r="B186" s="3"/>
      <c r="C186" s="4"/>
      <c r="D186" s="4"/>
      <c r="E186" s="4"/>
      <c r="F186" s="4"/>
      <c r="G186" s="4"/>
    </row>
    <row r="187" spans="1:7" s="1" customFormat="1" ht="13.8" x14ac:dyDescent="0.3">
      <c r="A187" s="71"/>
      <c r="B187" s="74"/>
      <c r="C187" s="71"/>
      <c r="D187" s="71"/>
      <c r="E187" s="71"/>
      <c r="F187" s="71"/>
      <c r="G187" s="71"/>
    </row>
    <row r="188" spans="1:7" s="1" customFormat="1" ht="13.8" x14ac:dyDescent="0.3">
      <c r="A188" s="71"/>
      <c r="B188" s="75"/>
      <c r="C188" s="71"/>
      <c r="D188" s="71"/>
      <c r="E188" s="71"/>
      <c r="F188" s="71"/>
      <c r="G188" s="71"/>
    </row>
    <row r="189" spans="1:7" s="1" customFormat="1" ht="15" customHeight="1" x14ac:dyDescent="0.3">
      <c r="A189" s="71"/>
      <c r="B189" s="3"/>
      <c r="C189" s="4"/>
      <c r="D189" s="4"/>
      <c r="E189" s="4"/>
      <c r="F189" s="4"/>
      <c r="G189" s="4"/>
    </row>
    <row r="190" spans="1:7" s="1" customFormat="1" ht="16.5" customHeight="1" x14ac:dyDescent="0.3">
      <c r="A190" s="71"/>
      <c r="B190" s="3"/>
      <c r="C190" s="4"/>
      <c r="D190" s="4"/>
      <c r="E190" s="4"/>
      <c r="F190" s="4"/>
      <c r="G190" s="4"/>
    </row>
    <row r="191" spans="1:7" s="1" customFormat="1" ht="13.8" x14ac:dyDescent="0.3">
      <c r="A191" s="71"/>
      <c r="B191" s="3"/>
      <c r="C191" s="4"/>
      <c r="D191" s="4"/>
      <c r="E191" s="4"/>
      <c r="F191" s="4"/>
      <c r="G191" s="4"/>
    </row>
    <row r="192" spans="1:7" s="1" customFormat="1" ht="23.25" customHeight="1" x14ac:dyDescent="0.3">
      <c r="A192" s="71"/>
      <c r="B192" s="3"/>
      <c r="C192" s="4"/>
      <c r="D192" s="4"/>
      <c r="E192" s="4"/>
      <c r="F192" s="4"/>
      <c r="G192" s="4"/>
    </row>
    <row r="193" spans="1:7" s="1" customFormat="1" ht="13.8" x14ac:dyDescent="0.3">
      <c r="A193" s="71"/>
      <c r="B193" s="3"/>
      <c r="C193" s="4"/>
      <c r="D193" s="4"/>
      <c r="E193" s="4"/>
      <c r="F193" s="4"/>
      <c r="G193" s="4"/>
    </row>
    <row r="194" spans="1:7" s="1" customFormat="1" ht="13.8" x14ac:dyDescent="0.3">
      <c r="A194" s="71"/>
      <c r="B194" s="74"/>
      <c r="C194" s="71"/>
      <c r="D194" s="71"/>
      <c r="E194" s="71"/>
      <c r="F194" s="71"/>
      <c r="G194" s="71"/>
    </row>
    <row r="195" spans="1:7" s="1" customFormat="1" ht="13.8" x14ac:dyDescent="0.3">
      <c r="A195" s="71"/>
      <c r="B195" s="75"/>
      <c r="C195" s="71"/>
      <c r="D195" s="71"/>
      <c r="E195" s="71"/>
      <c r="F195" s="71"/>
      <c r="G195" s="71"/>
    </row>
    <row r="196" spans="1:7" s="1" customFormat="1" ht="18" customHeight="1" x14ac:dyDescent="0.3">
      <c r="A196" s="71"/>
      <c r="B196" s="3"/>
      <c r="C196" s="4"/>
      <c r="D196" s="4"/>
      <c r="E196" s="4"/>
      <c r="F196" s="4"/>
      <c r="G196" s="4"/>
    </row>
    <row r="197" spans="1:7" s="1" customFormat="1" ht="21" customHeight="1" x14ac:dyDescent="0.3">
      <c r="A197" s="71"/>
      <c r="B197" s="3"/>
      <c r="C197" s="4"/>
      <c r="D197" s="4"/>
      <c r="E197" s="4"/>
      <c r="F197" s="4"/>
      <c r="G197" s="4"/>
    </row>
    <row r="198" spans="1:7" s="1" customFormat="1" ht="13.8" x14ac:dyDescent="0.3">
      <c r="A198" s="71"/>
      <c r="B198" s="3"/>
      <c r="C198" s="4"/>
      <c r="D198" s="4"/>
      <c r="E198" s="4"/>
      <c r="F198" s="4"/>
      <c r="G198" s="4"/>
    </row>
    <row r="199" spans="1:7" s="1" customFormat="1" ht="13.8" x14ac:dyDescent="0.3">
      <c r="A199" s="71"/>
      <c r="B199" s="3"/>
      <c r="C199" s="4"/>
      <c r="D199" s="4"/>
      <c r="E199" s="4"/>
      <c r="F199" s="4"/>
      <c r="G199" s="4"/>
    </row>
    <row r="200" spans="1:7" s="1" customFormat="1" ht="13.8" x14ac:dyDescent="0.3">
      <c r="A200" s="71"/>
      <c r="B200" s="3"/>
      <c r="C200" s="4"/>
      <c r="D200" s="4"/>
      <c r="E200" s="4"/>
      <c r="F200" s="4"/>
      <c r="G200" s="4"/>
    </row>
    <row r="201" spans="1:7" s="1" customFormat="1" ht="13.8" x14ac:dyDescent="0.3">
      <c r="A201" s="71"/>
      <c r="B201" s="74"/>
      <c r="C201" s="71"/>
      <c r="D201" s="71"/>
      <c r="E201" s="71"/>
      <c r="F201" s="71"/>
      <c r="G201" s="71"/>
    </row>
    <row r="202" spans="1:7" s="1" customFormat="1" ht="13.8" x14ac:dyDescent="0.3">
      <c r="A202" s="71"/>
      <c r="B202" s="75"/>
      <c r="C202" s="71"/>
      <c r="D202" s="71"/>
      <c r="E202" s="71"/>
      <c r="F202" s="71"/>
      <c r="G202" s="71"/>
    </row>
    <row r="203" spans="1:7" s="1" customFormat="1" ht="13.8" x14ac:dyDescent="0.3">
      <c r="A203" s="71"/>
      <c r="B203" s="3"/>
      <c r="C203" s="4"/>
      <c r="D203" s="4"/>
      <c r="E203" s="4"/>
      <c r="F203" s="4"/>
      <c r="G203" s="4"/>
    </row>
    <row r="204" spans="1:7" s="1" customFormat="1" ht="13.8" x14ac:dyDescent="0.3">
      <c r="A204" s="71"/>
      <c r="B204" s="3"/>
      <c r="C204" s="4"/>
      <c r="D204" s="4"/>
      <c r="E204" s="4"/>
      <c r="F204" s="4"/>
      <c r="G204" s="4"/>
    </row>
    <row r="205" spans="1:7" s="1" customFormat="1" ht="13.8" x14ac:dyDescent="0.3">
      <c r="A205" s="71"/>
      <c r="B205" s="3"/>
      <c r="C205" s="4"/>
      <c r="D205" s="4"/>
      <c r="E205" s="4"/>
      <c r="F205" s="4"/>
      <c r="G205" s="4"/>
    </row>
    <row r="206" spans="1:7" s="1" customFormat="1" ht="22.5" customHeight="1" x14ac:dyDescent="0.3">
      <c r="A206" s="71"/>
      <c r="B206" s="3"/>
      <c r="C206" s="4"/>
      <c r="D206" s="4"/>
      <c r="E206" s="4"/>
      <c r="F206" s="4"/>
      <c r="G206" s="4"/>
    </row>
    <row r="207" spans="1:7" s="1" customFormat="1" ht="13.8" x14ac:dyDescent="0.3">
      <c r="A207" s="71"/>
      <c r="B207" s="74"/>
      <c r="C207" s="71"/>
      <c r="D207" s="71"/>
      <c r="E207" s="71"/>
      <c r="F207" s="71"/>
      <c r="G207" s="71"/>
    </row>
    <row r="208" spans="1:7" s="1" customFormat="1" ht="13.8" x14ac:dyDescent="0.3">
      <c r="A208" s="71"/>
      <c r="B208" s="75"/>
      <c r="C208" s="71"/>
      <c r="D208" s="71"/>
      <c r="E208" s="71"/>
      <c r="F208" s="71"/>
      <c r="G208" s="71"/>
    </row>
    <row r="209" spans="1:7" s="1" customFormat="1" ht="13.8" x14ac:dyDescent="0.3">
      <c r="A209" s="71"/>
      <c r="B209" s="3"/>
      <c r="C209" s="4"/>
      <c r="D209" s="4"/>
      <c r="E209" s="4"/>
      <c r="F209" s="4"/>
      <c r="G209" s="4"/>
    </row>
    <row r="210" spans="1:7" s="1" customFormat="1" ht="13.8" x14ac:dyDescent="0.3">
      <c r="A210" s="71"/>
      <c r="B210" s="3"/>
      <c r="C210" s="4"/>
      <c r="D210" s="4"/>
      <c r="E210" s="4"/>
      <c r="F210" s="4"/>
      <c r="G210" s="4"/>
    </row>
    <row r="211" spans="1:7" s="1" customFormat="1" ht="13.8" x14ac:dyDescent="0.3">
      <c r="A211" s="71"/>
      <c r="B211" s="3"/>
      <c r="C211" s="4"/>
      <c r="D211" s="4"/>
      <c r="E211" s="4"/>
      <c r="F211" s="4"/>
      <c r="G211" s="4"/>
    </row>
    <row r="212" spans="1:7" s="1" customFormat="1" ht="13.8" x14ac:dyDescent="0.3">
      <c r="A212" s="71"/>
      <c r="B212" s="74"/>
      <c r="C212" s="71"/>
      <c r="D212" s="71"/>
      <c r="E212" s="71"/>
      <c r="F212" s="71"/>
      <c r="G212" s="71"/>
    </row>
    <row r="213" spans="1:7" s="1" customFormat="1" ht="13.8" x14ac:dyDescent="0.3">
      <c r="A213" s="71"/>
      <c r="B213" s="75"/>
      <c r="C213" s="71"/>
      <c r="D213" s="71"/>
      <c r="E213" s="71"/>
      <c r="F213" s="71"/>
      <c r="G213" s="71"/>
    </row>
    <row r="214" spans="1:7" s="1" customFormat="1" ht="13.8" x14ac:dyDescent="0.3">
      <c r="A214" s="71"/>
      <c r="B214" s="3"/>
      <c r="C214" s="4"/>
      <c r="D214" s="4"/>
      <c r="E214" s="4"/>
      <c r="F214" s="4"/>
      <c r="G214" s="4"/>
    </row>
    <row r="215" spans="1:7" s="1" customFormat="1" ht="13.8" x14ac:dyDescent="0.3">
      <c r="A215" s="71"/>
      <c r="B215" s="3"/>
      <c r="C215" s="4"/>
      <c r="D215" s="4"/>
      <c r="E215" s="4"/>
      <c r="F215" s="4"/>
      <c r="G215" s="4"/>
    </row>
    <row r="216" spans="1:7" s="1" customFormat="1" ht="13.8" x14ac:dyDescent="0.3">
      <c r="A216" s="71"/>
      <c r="B216" s="75"/>
      <c r="C216" s="71"/>
      <c r="D216" s="71"/>
      <c r="E216" s="71"/>
      <c r="F216" s="71"/>
      <c r="G216" s="71"/>
    </row>
    <row r="217" spans="1:7" s="1" customFormat="1" ht="13.8" x14ac:dyDescent="0.3">
      <c r="A217" s="71"/>
      <c r="B217" s="75"/>
      <c r="C217" s="71"/>
      <c r="D217" s="71"/>
      <c r="E217" s="71"/>
      <c r="F217" s="71"/>
      <c r="G217" s="71"/>
    </row>
    <row r="218" spans="1:7" s="1" customFormat="1" ht="13.8" x14ac:dyDescent="0.3">
      <c r="A218" s="71"/>
      <c r="B218" s="3"/>
      <c r="C218" s="4"/>
      <c r="D218" s="4"/>
      <c r="E218" s="4"/>
      <c r="F218" s="4"/>
      <c r="G218" s="4"/>
    </row>
    <row r="219" spans="1:7" s="1" customFormat="1" ht="13.8" x14ac:dyDescent="0.3">
      <c r="A219" s="71"/>
      <c r="B219" s="3"/>
      <c r="C219" s="4"/>
      <c r="D219" s="4"/>
      <c r="E219" s="4"/>
      <c r="F219" s="4"/>
      <c r="G219" s="4"/>
    </row>
    <row r="220" spans="1:7" s="1" customFormat="1" ht="13.8" x14ac:dyDescent="0.3">
      <c r="B220" s="2"/>
    </row>
  </sheetData>
  <mergeCells count="22">
    <mergeCell ref="G30:G31"/>
    <mergeCell ref="B30:B31"/>
    <mergeCell ref="C30:C31"/>
    <mergeCell ref="D30:D31"/>
    <mergeCell ref="E30:E31"/>
    <mergeCell ref="F30:F31"/>
    <mergeCell ref="B43:G43"/>
    <mergeCell ref="B52:G52"/>
    <mergeCell ref="B65:G65"/>
    <mergeCell ref="F61:F62"/>
    <mergeCell ref="G61:G62"/>
    <mergeCell ref="B73:G73"/>
    <mergeCell ref="B61:B62"/>
    <mergeCell ref="C61:C62"/>
    <mergeCell ref="D61:D62"/>
    <mergeCell ref="E61:E62"/>
    <mergeCell ref="B128:G128"/>
    <mergeCell ref="B81:G81"/>
    <mergeCell ref="B90:G90"/>
    <mergeCell ref="B99:G99"/>
    <mergeCell ref="B110:G110"/>
    <mergeCell ref="B117:G1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Lotes e Valores</vt:lpstr>
      <vt:lpstr>Blocos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2021-07-06T12:57:23Z</dcterms:modified>
</cp:coreProperties>
</file>