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5. LICITAÇÕES 2025\2. PREGÃO\60. RP sondagem, topografia LOTE AMPLA\"/>
    </mc:Choice>
  </mc:AlternateContent>
  <xr:revisionPtr revIDLastSave="0" documentId="13_ncr:1_{F8B4C610-0ACB-47A8-BBDB-5FEB2F2DB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A PROPOS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I21" i="2"/>
  <c r="H21" i="2"/>
  <c r="H51" i="2"/>
  <c r="I51" i="2" s="1"/>
  <c r="H26" i="2"/>
  <c r="H27" i="2"/>
  <c r="H31" i="2"/>
  <c r="H32" i="2"/>
  <c r="H33" i="2"/>
  <c r="H34" i="2"/>
  <c r="H35" i="2"/>
  <c r="H36" i="2"/>
  <c r="H37" i="2"/>
  <c r="H38" i="2"/>
  <c r="H39" i="2"/>
  <c r="H43" i="2"/>
  <c r="H47" i="2"/>
  <c r="H52" i="2"/>
  <c r="H53" i="2"/>
  <c r="H57" i="2"/>
  <c r="H58" i="2"/>
  <c r="H62" i="2"/>
  <c r="H63" i="2"/>
  <c r="J21" i="2" l="1"/>
  <c r="J63" i="2"/>
  <c r="I63" i="2"/>
  <c r="J62" i="2"/>
  <c r="I62" i="2"/>
  <c r="J58" i="2"/>
  <c r="I58" i="2"/>
  <c r="J57" i="2"/>
  <c r="I57" i="2"/>
  <c r="J53" i="2"/>
  <c r="I53" i="2"/>
  <c r="J52" i="2"/>
  <c r="I52" i="2"/>
  <c r="J51" i="2"/>
  <c r="J47" i="2"/>
  <c r="I47" i="2"/>
  <c r="G48" i="2" s="1"/>
  <c r="J43" i="2"/>
  <c r="I43" i="2"/>
  <c r="G44" i="2" s="1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27" i="2"/>
  <c r="I27" i="2"/>
  <c r="J26" i="2"/>
  <c r="I26" i="2"/>
  <c r="J22" i="2"/>
  <c r="I22" i="2"/>
  <c r="G28" i="2" l="1"/>
  <c r="G64" i="2"/>
  <c r="G54" i="2"/>
  <c r="G59" i="2"/>
  <c r="G40" i="2"/>
  <c r="G23" i="2"/>
</calcChain>
</file>

<file path=xl/sharedStrings.xml><?xml version="1.0" encoding="utf-8"?>
<sst xmlns="http://schemas.openxmlformats.org/spreadsheetml/2006/main" count="152" uniqueCount="62">
  <si>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</si>
  <si>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</si>
  <si>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</si>
  <si>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</si>
  <si>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</si>
  <si>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</si>
  <si>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</si>
  <si>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</si>
  <si>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</si>
  <si>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</si>
  <si>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</si>
  <si>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</si>
  <si>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</si>
  <si>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</si>
  <si>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</si>
  <si>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</si>
  <si>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</si>
  <si>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</si>
  <si>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Ao Pregoeiro do Município de Coronel Vivida – PR</t>
  </si>
  <si>
    <t>ATENÇÃO: ESTE MODELO DE PROPOSTA DEVERÁ SER PREENCHIDO PELO(S) LICITANTE(S) VENCEDOR(ES).</t>
  </si>
  <si>
    <t>Apresentamos nossa proposta de preços para fornecimento do(s) lote(s) abaixo detalhado(s):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</si>
  <si>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</si>
  <si>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</si>
  <si>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</si>
  <si>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</si>
  <si>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</si>
  <si>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</si>
  <si>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M²</t>
  </si>
  <si>
    <t>Status</t>
  </si>
  <si>
    <t>Serviço de Alinhamento de Lote urbano - Lotes Isolados</t>
  </si>
  <si>
    <t>M</t>
  </si>
  <si>
    <t>Serviço de Estaqueamento para alinhamento de ruas, meio fio e postes.</t>
  </si>
  <si>
    <t>Levantamentos topográficos preliminares (plano urbanístico) e projetos técnicos, para a implantação de loteamentos novos atendendo as exigências das leis municipais, estaduais e federais que versam sobre a matéria.</t>
  </si>
  <si>
    <t>Levantamentos topográficos preliminares e projeto para regularização fundiária, atendendo as exigências da municipalidade, estaduais e federais que versam sobre a matéria.</t>
  </si>
  <si>
    <t>VALOR TOTAL ESTIMADO DO LOTE 02</t>
  </si>
  <si>
    <t>Demarcação de lotes isolados urbanos até 3.000 m2</t>
  </si>
  <si>
    <t>Demarcação de lotes urbanos isolados acima de 3.000m2.</t>
  </si>
  <si>
    <t>Levantamento topográfico planimétrico de lotes urbanos até 3.000 m2</t>
  </si>
  <si>
    <t>Levantamento topográfico para retificação de área de lotes urbanos até 3.000 M2</t>
  </si>
  <si>
    <t>Levantamento topográfico para retificação de área de lotes urbanos acima de 3.000 M2</t>
  </si>
  <si>
    <t>Levantamento topográfico para unificação / remembramento de lotes urbanos  (2 unidades)</t>
  </si>
  <si>
    <t>Levantamento topográfico para unificação / remembramento de lotes urbanos (acima de 2 unidades)</t>
  </si>
  <si>
    <t>Levantamento topográfico para desmembramento de lotes urbanos (2 unidades)</t>
  </si>
  <si>
    <t>Levantamento topográfico para desmembramento de lotes urbanos (acima de 2 unidades)</t>
  </si>
  <si>
    <t>VALOR TOTAL ESTIMADO DO LOTE 03</t>
  </si>
  <si>
    <t>Levantamento topográfico planialtimetrico. Lotes Rurais.</t>
  </si>
  <si>
    <t>VALOR TOTAL ESTIMADO DO LOTE 04</t>
  </si>
  <si>
    <t>HR</t>
  </si>
  <si>
    <t>Serviços de Assessoria Técnica em Agrimensura e Topografia</t>
  </si>
  <si>
    <t>VALOR TOTAL ESTIMADO DO LOTE 05</t>
  </si>
  <si>
    <t>Sondagem geológica à percussão (SPT), com execução de 01 furo adicional, profundidade de até 10 metros, sem mobilização/desmobilização, com laudo técnico.</t>
  </si>
  <si>
    <t>Ensaio de percolação do solo. Incluso mobilização/desmobilização (ligações provisórias, transporte de equipamentos e pessoas e estadia caso necessário) e laudo técnico (valor por furo)</t>
  </si>
  <si>
    <t>VALOR TOTAL ESTIMADO DO LOTE 06</t>
  </si>
  <si>
    <t xml:space="preserve">Ensaio de CBR completo com energia normal. Incluindo deslocamento de veículos para equipe, elaboração dos laudos e relatórios com os resultados e emissão das anotações de responsabilidade técnica devidamente registradas e quitadas no respectivo conselho de classe. </t>
  </si>
  <si>
    <t>Ensaio de deflexão com Viga Benkelman, considerando 1 ponto a cada 20 metros. Incluindo mobilização de caminhão (inclusive operador), diárias para os profissionais em operação do processo de movimentação e medição das deflexões, elaboração dos laudos e relatórios com os resultados e emissão das anotações de responsabilidade técnica devidamente registradas e quitadas no respectivo conselho de classe.</t>
  </si>
  <si>
    <t>VALOR TOTAL ESTIMADO DO LOTE 07</t>
  </si>
  <si>
    <t>Ensaio de perda d'água com 05 (cinco) estágios de pressão, incluso mobilização/desmobilização (ligações provisórias, transporte de equipamentos e pessoas e estadia caso necessário) e laudo técnico.</t>
  </si>
  <si>
    <t>Sondagem rotativa nw com recuperação de testemunho, incluso caixa para armazenamento dos testemunhos, mobilização/desmobilização (ligações proviórias, transporte de equipamentos e pessoas e estadia caso necessário) e laudo técnico.</t>
  </si>
  <si>
    <r>
      <t xml:space="preserve">Sondagem geológica à percussão (SPT), com execução de </t>
    </r>
    <r>
      <rPr>
        <b/>
        <sz val="10"/>
        <color rgb="FF000000"/>
        <rFont val="Calibri"/>
        <family val="2"/>
        <scheme val="minor"/>
      </rPr>
      <t>03 furos</t>
    </r>
    <r>
      <rPr>
        <sz val="10"/>
        <color rgb="FF000000"/>
        <rFont val="Calibri"/>
        <family val="2"/>
        <scheme val="minor"/>
      </rPr>
      <t xml:space="preserve"> sequenciais, profundidade de até 10 metros, com mobilização/desmobilização, (ligações provisórias, transporte de equipamento e pessoas, estadias caso necessário) e laudo técnico.</t>
    </r>
  </si>
  <si>
    <t>INSIRA NA CÉLULA AO LADO O PRECENTUAL DE DESCONTO QUE DESEJA APLICAR A TODOS OS ITENS</t>
  </si>
  <si>
    <t>ANEXO II</t>
  </si>
  <si>
    <t>PREGÃO ELETRÔNICO Nº 60/2025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</si>
</sst>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164" fontId="3" fillId="0" borderId="6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164" fontId="3" fillId="0" borderId="9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64" fontId="3" fillId="0" borderId="6" xfId="1" applyFont="1" applyBorder="1" applyAlignment="1" applyProtection="1">
      <alignment horizontal="center" vertical="center" wrapText="1"/>
      <protection locked="0"/>
    </xf>
    <xf numFmtId="164" fontId="3" fillId="0" borderId="1" xfId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Font="1" applyFill="1" applyBorder="1" applyAlignment="1" applyProtection="1">
      <alignment horizontal="center" vertical="center" wrapText="1"/>
      <protection locked="0"/>
    </xf>
    <xf numFmtId="9" fontId="2" fillId="3" borderId="1" xfId="2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2" fillId="0" borderId="9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164" fontId="2" fillId="0" borderId="3" xfId="1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8986-4994-4195-B7DD-C99101F24A51}">
  <sheetPr>
    <pageSetUpPr fitToPage="1"/>
  </sheetPr>
  <dimension ref="A1:M77"/>
  <sheetViews>
    <sheetView tabSelected="1" zoomScale="110" zoomScaleNormal="110" workbookViewId="0">
      <selection activeCell="N13" sqref="N13"/>
    </sheetView>
  </sheetViews>
  <sheetFormatPr defaultColWidth="9.140625" defaultRowHeight="12.75" x14ac:dyDescent="0.2"/>
  <cols>
    <col min="1" max="1" width="7.7109375" style="1" bestFit="1" customWidth="1"/>
    <col min="2" max="2" width="6.5703125" style="1" customWidth="1"/>
    <col min="3" max="3" width="7.85546875" style="1" bestFit="1" customWidth="1"/>
    <col min="4" max="4" width="5.7109375" style="1" customWidth="1"/>
    <col min="5" max="5" width="6.85546875" style="1" bestFit="1" customWidth="1"/>
    <col min="6" max="6" width="23" style="1" customWidth="1"/>
    <col min="7" max="7" width="11.5703125" style="21" bestFit="1" customWidth="1"/>
    <col min="8" max="8" width="12.28515625" style="22" customWidth="1"/>
    <col min="9" max="9" width="14.5703125" style="22" bestFit="1" customWidth="1"/>
    <col min="10" max="16384" width="9.140625" style="1"/>
  </cols>
  <sheetData>
    <row r="1" spans="1:11" ht="15" x14ac:dyDescent="0.25">
      <c r="A1" s="46" t="s">
        <v>60</v>
      </c>
      <c r="B1" s="46"/>
      <c r="C1" s="46"/>
      <c r="D1" s="46"/>
      <c r="E1" s="46"/>
      <c r="F1" s="46"/>
      <c r="G1" s="46"/>
      <c r="H1" s="46"/>
      <c r="I1" s="46"/>
      <c r="K1" s="2"/>
    </row>
    <row r="2" spans="1:11" ht="15" x14ac:dyDescent="0.25">
      <c r="A2" s="46" t="s">
        <v>61</v>
      </c>
      <c r="B2" s="46"/>
      <c r="C2" s="46"/>
      <c r="D2" s="46"/>
      <c r="E2" s="46"/>
      <c r="F2" s="46"/>
      <c r="G2" s="46"/>
      <c r="H2" s="46"/>
      <c r="I2" s="46"/>
    </row>
    <row r="3" spans="1:11" ht="15" x14ac:dyDescent="0.2">
      <c r="A3" s="47" t="s">
        <v>26</v>
      </c>
      <c r="B3" s="47"/>
      <c r="C3" s="47"/>
      <c r="D3" s="47"/>
      <c r="E3" s="47"/>
      <c r="F3" s="47"/>
      <c r="G3" s="47"/>
      <c r="H3" s="47"/>
      <c r="I3" s="47"/>
    </row>
    <row r="4" spans="1:11" ht="27" customHeight="1" x14ac:dyDescent="0.2">
      <c r="A4" s="48" t="s">
        <v>19</v>
      </c>
      <c r="B4" s="48"/>
      <c r="C4" s="48"/>
      <c r="D4" s="48"/>
      <c r="E4" s="48"/>
      <c r="F4" s="48"/>
      <c r="G4" s="48"/>
      <c r="H4" s="48"/>
      <c r="I4" s="48"/>
    </row>
    <row r="5" spans="1:11" ht="15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1" ht="15" x14ac:dyDescent="0.2">
      <c r="A6" s="49" t="s">
        <v>18</v>
      </c>
      <c r="B6" s="49"/>
      <c r="C6" s="49"/>
      <c r="D6" s="49"/>
      <c r="E6" s="49"/>
      <c r="F6" s="49"/>
      <c r="G6" s="49"/>
      <c r="H6" s="49"/>
      <c r="I6" s="49"/>
    </row>
    <row r="7" spans="1:11" ht="15" x14ac:dyDescent="0.2">
      <c r="A7" s="29"/>
      <c r="B7" s="30"/>
      <c r="C7" s="30"/>
      <c r="D7" s="30"/>
      <c r="E7" s="30"/>
      <c r="F7" s="30"/>
      <c r="G7" s="30"/>
      <c r="H7" s="30"/>
      <c r="I7" s="30"/>
    </row>
    <row r="8" spans="1:11" ht="15" x14ac:dyDescent="0.2">
      <c r="A8" s="31" t="s">
        <v>0</v>
      </c>
      <c r="B8" s="39"/>
      <c r="C8" s="50"/>
      <c r="D8" s="50"/>
      <c r="E8" s="50"/>
      <c r="F8" s="50"/>
      <c r="G8" s="50"/>
      <c r="H8" s="50"/>
      <c r="I8" s="50"/>
    </row>
    <row r="9" spans="1:11" ht="15" x14ac:dyDescent="0.2">
      <c r="A9" s="31" t="s">
        <v>2</v>
      </c>
      <c r="B9" s="50"/>
      <c r="C9" s="50"/>
      <c r="D9" s="50"/>
      <c r="E9" s="50"/>
      <c r="F9" s="50"/>
      <c r="G9" s="50"/>
      <c r="H9" s="50"/>
      <c r="I9" s="50"/>
    </row>
    <row r="10" spans="1:11" ht="15" x14ac:dyDescent="0.2">
      <c r="A10" s="31" t="s">
        <v>1</v>
      </c>
      <c r="B10" s="39"/>
      <c r="C10" s="50"/>
      <c r="D10" s="50"/>
      <c r="E10" s="50"/>
      <c r="F10" s="50"/>
      <c r="G10" s="50"/>
      <c r="H10" s="50"/>
      <c r="I10" s="50"/>
    </row>
    <row r="11" spans="1:11" ht="15" x14ac:dyDescent="0.2">
      <c r="A11" s="31" t="s">
        <v>3</v>
      </c>
      <c r="B11" s="39"/>
      <c r="C11" s="50"/>
      <c r="D11" s="50"/>
      <c r="E11" s="50"/>
      <c r="F11" s="50"/>
      <c r="G11" s="50"/>
      <c r="H11" s="50"/>
      <c r="I11" s="50"/>
    </row>
    <row r="12" spans="1:11" ht="15" x14ac:dyDescent="0.2">
      <c r="A12" s="31" t="s">
        <v>4</v>
      </c>
      <c r="B12" s="50"/>
      <c r="C12" s="50"/>
      <c r="D12" s="50"/>
      <c r="E12" s="50"/>
      <c r="F12" s="50"/>
      <c r="G12" s="50"/>
      <c r="H12" s="50"/>
      <c r="I12" s="50"/>
    </row>
    <row r="13" spans="1:11" ht="15" x14ac:dyDescent="0.2">
      <c r="A13" s="31" t="s">
        <v>5</v>
      </c>
      <c r="B13" s="39"/>
      <c r="C13" s="50"/>
      <c r="D13" s="50"/>
      <c r="E13" s="50"/>
      <c r="F13" s="50"/>
      <c r="G13" s="50"/>
      <c r="H13" s="50"/>
      <c r="I13" s="50"/>
    </row>
    <row r="14" spans="1:11" ht="15" x14ac:dyDescent="0.2">
      <c r="A14" s="32" t="s">
        <v>6</v>
      </c>
      <c r="B14" s="33"/>
      <c r="C14" s="33"/>
      <c r="D14" s="45"/>
      <c r="E14" s="45"/>
      <c r="F14" s="45"/>
      <c r="G14" s="45"/>
      <c r="H14" s="45"/>
      <c r="I14" s="45"/>
    </row>
    <row r="15" spans="1:11" ht="15" x14ac:dyDescent="0.2">
      <c r="A15" s="32" t="s">
        <v>7</v>
      </c>
      <c r="B15" s="45"/>
      <c r="C15" s="45"/>
      <c r="D15" s="45"/>
      <c r="E15" s="45"/>
      <c r="F15" s="45"/>
      <c r="G15" s="45"/>
      <c r="H15" s="45"/>
      <c r="I15" s="45"/>
    </row>
    <row r="16" spans="1:11" ht="15" x14ac:dyDescent="0.2">
      <c r="A16" s="33"/>
      <c r="B16" s="33"/>
      <c r="C16" s="33"/>
      <c r="D16" s="33"/>
      <c r="E16" s="33"/>
      <c r="F16" s="33"/>
      <c r="G16" s="33"/>
      <c r="H16" s="33"/>
      <c r="I16" s="33"/>
    </row>
    <row r="17" spans="1:10" ht="15" x14ac:dyDescent="0.2">
      <c r="A17" s="51" t="s">
        <v>20</v>
      </c>
      <c r="B17" s="51"/>
      <c r="C17" s="51"/>
      <c r="D17" s="51"/>
      <c r="E17" s="51"/>
      <c r="F17" s="51"/>
      <c r="G17" s="51"/>
      <c r="H17" s="51"/>
      <c r="I17" s="51"/>
    </row>
    <row r="18" spans="1:10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0" ht="27" customHeight="1" x14ac:dyDescent="0.2">
      <c r="A19" s="57" t="s">
        <v>59</v>
      </c>
      <c r="B19" s="57"/>
      <c r="C19" s="57"/>
      <c r="D19" s="57"/>
      <c r="E19" s="57"/>
      <c r="F19" s="57"/>
      <c r="G19" s="57"/>
      <c r="H19" s="57"/>
      <c r="I19" s="57"/>
      <c r="J19" s="44">
        <v>0</v>
      </c>
    </row>
    <row r="20" spans="1:10" ht="38.25" x14ac:dyDescent="0.2">
      <c r="A20" s="4" t="s">
        <v>8</v>
      </c>
      <c r="B20" s="4" t="s">
        <v>9</v>
      </c>
      <c r="C20" s="4" t="s">
        <v>10</v>
      </c>
      <c r="D20" s="4" t="s">
        <v>11</v>
      </c>
      <c r="E20" s="4" t="s">
        <v>12</v>
      </c>
      <c r="F20" s="4" t="s">
        <v>13</v>
      </c>
      <c r="G20" s="5" t="s">
        <v>16</v>
      </c>
      <c r="H20" s="5" t="s">
        <v>14</v>
      </c>
      <c r="I20" s="5" t="s">
        <v>17</v>
      </c>
      <c r="J20" s="5" t="s">
        <v>28</v>
      </c>
    </row>
    <row r="21" spans="1:10" ht="38.25" x14ac:dyDescent="0.2">
      <c r="A21" s="6">
        <v>1</v>
      </c>
      <c r="B21" s="6">
        <v>1</v>
      </c>
      <c r="C21" s="6">
        <v>90</v>
      </c>
      <c r="D21" s="6" t="s">
        <v>11</v>
      </c>
      <c r="E21" s="6">
        <v>20537</v>
      </c>
      <c r="F21" s="7" t="s">
        <v>29</v>
      </c>
      <c r="G21" s="8">
        <v>301.29000000000002</v>
      </c>
      <c r="H21" s="40">
        <f>(G21)-G21*$J$19</f>
        <v>301.29000000000002</v>
      </c>
      <c r="I21" s="8">
        <f>H21*C21</f>
        <v>27116.100000000002</v>
      </c>
      <c r="J21" s="3" t="str">
        <f>_xlfn.IFS(H21="","aguardando lançamento",H21&lt;=G21,"correto", H21&gt;G21, "acima máximo")</f>
        <v>correto</v>
      </c>
    </row>
    <row r="22" spans="1:10" ht="38.25" x14ac:dyDescent="0.2">
      <c r="A22" s="9">
        <v>1</v>
      </c>
      <c r="B22" s="9">
        <v>2</v>
      </c>
      <c r="C22" s="10">
        <v>50000</v>
      </c>
      <c r="D22" s="9" t="s">
        <v>30</v>
      </c>
      <c r="E22" s="9">
        <v>23707</v>
      </c>
      <c r="F22" s="11" t="s">
        <v>31</v>
      </c>
      <c r="G22" s="13">
        <v>1.98</v>
      </c>
      <c r="H22" s="40">
        <f>(G22)-G22*$J$19</f>
        <v>1.98</v>
      </c>
      <c r="I22" s="13">
        <f>C22*H22</f>
        <v>99000</v>
      </c>
      <c r="J22" s="3" t="str">
        <f t="shared" ref="J22:J63" si="0">_xlfn.IFS(H22="","aguardando lançamento",H22&lt;=G22,"correto", H22&gt;G22, "acima máximo")</f>
        <v>correto</v>
      </c>
    </row>
    <row r="23" spans="1:10" x14ac:dyDescent="0.2">
      <c r="A23" s="52" t="s">
        <v>15</v>
      </c>
      <c r="B23" s="52"/>
      <c r="C23" s="52"/>
      <c r="D23" s="52"/>
      <c r="E23" s="52"/>
      <c r="F23" s="52"/>
      <c r="G23" s="53">
        <f>SUM(I21:I22)</f>
        <v>126116.1</v>
      </c>
      <c r="H23" s="53"/>
      <c r="I23" s="53"/>
    </row>
    <row r="24" spans="1:10" x14ac:dyDescent="0.2">
      <c r="A24" s="14"/>
      <c r="B24" s="14"/>
      <c r="C24" s="14"/>
      <c r="D24" s="14"/>
      <c r="E24" s="14"/>
      <c r="F24" s="14"/>
      <c r="G24" s="15"/>
      <c r="H24" s="15"/>
      <c r="I24" s="15"/>
    </row>
    <row r="25" spans="1:10" ht="38.25" x14ac:dyDescent="0.2">
      <c r="A25" s="16" t="s">
        <v>8</v>
      </c>
      <c r="B25" s="16" t="s">
        <v>9</v>
      </c>
      <c r="C25" s="16" t="s">
        <v>10</v>
      </c>
      <c r="D25" s="16" t="s">
        <v>11</v>
      </c>
      <c r="E25" s="16" t="s">
        <v>12</v>
      </c>
      <c r="F25" s="16" t="s">
        <v>13</v>
      </c>
      <c r="G25" s="5" t="s">
        <v>16</v>
      </c>
      <c r="H25" s="5" t="s">
        <v>14</v>
      </c>
      <c r="I25" s="17" t="s">
        <v>17</v>
      </c>
      <c r="J25" s="5" t="s">
        <v>28</v>
      </c>
    </row>
    <row r="26" spans="1:10" ht="127.5" x14ac:dyDescent="0.2">
      <c r="A26" s="9">
        <v>2</v>
      </c>
      <c r="B26" s="9">
        <v>1</v>
      </c>
      <c r="C26" s="10">
        <v>90000</v>
      </c>
      <c r="D26" s="9" t="s">
        <v>27</v>
      </c>
      <c r="E26" s="9">
        <v>24830</v>
      </c>
      <c r="F26" s="11" t="s">
        <v>32</v>
      </c>
      <c r="G26" s="8">
        <v>0.25</v>
      </c>
      <c r="H26" s="40">
        <f>(G26)-G26*$J$19</f>
        <v>0.25</v>
      </c>
      <c r="I26" s="13">
        <f>H26*C26</f>
        <v>22500</v>
      </c>
      <c r="J26" s="3" t="str">
        <f t="shared" si="0"/>
        <v>correto</v>
      </c>
    </row>
    <row r="27" spans="1:10" ht="102" x14ac:dyDescent="0.2">
      <c r="A27" s="9">
        <v>2</v>
      </c>
      <c r="B27" s="9">
        <v>2</v>
      </c>
      <c r="C27" s="10">
        <v>400000</v>
      </c>
      <c r="D27" s="9" t="s">
        <v>27</v>
      </c>
      <c r="E27" s="9">
        <v>24831</v>
      </c>
      <c r="F27" s="11" t="s">
        <v>33</v>
      </c>
      <c r="G27" s="13">
        <v>0.35</v>
      </c>
      <c r="H27" s="40">
        <f>(G27)-G27*$J$19</f>
        <v>0.35</v>
      </c>
      <c r="I27" s="13">
        <f>H27*C27</f>
        <v>140000</v>
      </c>
      <c r="J27" s="3" t="str">
        <f t="shared" si="0"/>
        <v>correto</v>
      </c>
    </row>
    <row r="28" spans="1:10" x14ac:dyDescent="0.2">
      <c r="A28" s="52" t="s">
        <v>34</v>
      </c>
      <c r="B28" s="52"/>
      <c r="C28" s="52"/>
      <c r="D28" s="52"/>
      <c r="E28" s="52"/>
      <c r="F28" s="52"/>
      <c r="G28" s="54">
        <f>SUM(I26:I27)</f>
        <v>162500</v>
      </c>
      <c r="H28" s="55"/>
      <c r="I28" s="56"/>
    </row>
    <row r="29" spans="1:10" x14ac:dyDescent="0.2">
      <c r="A29" s="14"/>
      <c r="B29" s="14"/>
      <c r="C29" s="14"/>
      <c r="D29" s="14"/>
      <c r="E29" s="14"/>
      <c r="F29" s="14"/>
      <c r="G29" s="15"/>
      <c r="H29" s="15"/>
      <c r="I29" s="15"/>
    </row>
    <row r="30" spans="1:10" ht="38.25" x14ac:dyDescent="0.2">
      <c r="A30" s="16" t="s">
        <v>8</v>
      </c>
      <c r="B30" s="16" t="s">
        <v>9</v>
      </c>
      <c r="C30" s="16" t="s">
        <v>10</v>
      </c>
      <c r="D30" s="16" t="s">
        <v>11</v>
      </c>
      <c r="E30" s="16" t="s">
        <v>12</v>
      </c>
      <c r="F30" s="16" t="s">
        <v>13</v>
      </c>
      <c r="G30" s="17" t="s">
        <v>16</v>
      </c>
      <c r="H30" s="17" t="s">
        <v>14</v>
      </c>
      <c r="I30" s="17" t="s">
        <v>17</v>
      </c>
      <c r="J30" s="5" t="s">
        <v>28</v>
      </c>
    </row>
    <row r="31" spans="1:10" ht="38.25" x14ac:dyDescent="0.2">
      <c r="A31" s="9">
        <v>3</v>
      </c>
      <c r="B31" s="9">
        <v>1</v>
      </c>
      <c r="C31" s="9">
        <v>60</v>
      </c>
      <c r="D31" s="9" t="s">
        <v>11</v>
      </c>
      <c r="E31" s="9">
        <v>20543</v>
      </c>
      <c r="F31" s="11" t="s">
        <v>35</v>
      </c>
      <c r="G31" s="13">
        <v>1200</v>
      </c>
      <c r="H31" s="41">
        <f>(G31)-G31*$J$19</f>
        <v>1200</v>
      </c>
      <c r="I31" s="13">
        <f>H31*C31</f>
        <v>72000</v>
      </c>
      <c r="J31" s="3" t="str">
        <f t="shared" si="0"/>
        <v>correto</v>
      </c>
    </row>
    <row r="32" spans="1:10" ht="38.25" x14ac:dyDescent="0.2">
      <c r="A32" s="9">
        <v>3</v>
      </c>
      <c r="B32" s="9">
        <v>2</v>
      </c>
      <c r="C32" s="9">
        <v>60</v>
      </c>
      <c r="D32" s="9" t="s">
        <v>11</v>
      </c>
      <c r="E32" s="9">
        <v>24833</v>
      </c>
      <c r="F32" s="11" t="s">
        <v>36</v>
      </c>
      <c r="G32" s="13">
        <v>1400</v>
      </c>
      <c r="H32" s="41">
        <f>(G32)-G32*$J$19</f>
        <v>1400</v>
      </c>
      <c r="I32" s="13">
        <f t="shared" ref="I32:I39" si="1">H32*C32</f>
        <v>84000</v>
      </c>
      <c r="J32" s="3" t="str">
        <f t="shared" si="0"/>
        <v>correto</v>
      </c>
    </row>
    <row r="33" spans="1:10" ht="38.25" x14ac:dyDescent="0.2">
      <c r="A33" s="9">
        <v>3</v>
      </c>
      <c r="B33" s="9">
        <v>3</v>
      </c>
      <c r="C33" s="9">
        <v>60</v>
      </c>
      <c r="D33" s="9" t="s">
        <v>11</v>
      </c>
      <c r="E33" s="9">
        <v>24834</v>
      </c>
      <c r="F33" s="11" t="s">
        <v>37</v>
      </c>
      <c r="G33" s="13">
        <v>1400</v>
      </c>
      <c r="H33" s="41">
        <f>(G33)-G33*$J$19</f>
        <v>1400</v>
      </c>
      <c r="I33" s="13">
        <f t="shared" si="1"/>
        <v>84000</v>
      </c>
      <c r="J33" s="3" t="str">
        <f t="shared" si="0"/>
        <v>correto</v>
      </c>
    </row>
    <row r="34" spans="1:10" ht="38.25" x14ac:dyDescent="0.2">
      <c r="A34" s="9">
        <v>3</v>
      </c>
      <c r="B34" s="9">
        <v>4</v>
      </c>
      <c r="C34" s="9">
        <v>20</v>
      </c>
      <c r="D34" s="9" t="s">
        <v>11</v>
      </c>
      <c r="E34" s="9">
        <v>24835</v>
      </c>
      <c r="F34" s="11" t="s">
        <v>38</v>
      </c>
      <c r="G34" s="13">
        <v>1450</v>
      </c>
      <c r="H34" s="41">
        <f>(G34)-G34*$J$19</f>
        <v>1450</v>
      </c>
      <c r="I34" s="13">
        <f t="shared" si="1"/>
        <v>29000</v>
      </c>
      <c r="J34" s="3" t="str">
        <f t="shared" si="0"/>
        <v>correto</v>
      </c>
    </row>
    <row r="35" spans="1:10" ht="51" x14ac:dyDescent="0.2">
      <c r="A35" s="9">
        <v>3</v>
      </c>
      <c r="B35" s="9">
        <v>5</v>
      </c>
      <c r="C35" s="9">
        <v>20</v>
      </c>
      <c r="D35" s="9" t="s">
        <v>11</v>
      </c>
      <c r="E35" s="9">
        <v>24836</v>
      </c>
      <c r="F35" s="11" t="s">
        <v>39</v>
      </c>
      <c r="G35" s="13">
        <v>1500</v>
      </c>
      <c r="H35" s="41">
        <f t="shared" ref="H35:H39" si="2">(G35)-G35*$J$19</f>
        <v>1500</v>
      </c>
      <c r="I35" s="13">
        <f t="shared" si="1"/>
        <v>30000</v>
      </c>
      <c r="J35" s="3" t="str">
        <f t="shared" si="0"/>
        <v>correto</v>
      </c>
    </row>
    <row r="36" spans="1:10" ht="51" x14ac:dyDescent="0.2">
      <c r="A36" s="9">
        <v>3</v>
      </c>
      <c r="B36" s="9">
        <v>6</v>
      </c>
      <c r="C36" s="9">
        <v>20</v>
      </c>
      <c r="D36" s="9" t="s">
        <v>11</v>
      </c>
      <c r="E36" s="9">
        <v>24837</v>
      </c>
      <c r="F36" s="11" t="s">
        <v>40</v>
      </c>
      <c r="G36" s="13">
        <v>1500</v>
      </c>
      <c r="H36" s="40">
        <f t="shared" si="2"/>
        <v>1500</v>
      </c>
      <c r="I36" s="13">
        <f t="shared" si="1"/>
        <v>30000</v>
      </c>
      <c r="J36" s="3" t="str">
        <f t="shared" si="0"/>
        <v>correto</v>
      </c>
    </row>
    <row r="37" spans="1:10" ht="63.75" x14ac:dyDescent="0.2">
      <c r="A37" s="9">
        <v>3</v>
      </c>
      <c r="B37" s="9">
        <v>7</v>
      </c>
      <c r="C37" s="9">
        <v>20</v>
      </c>
      <c r="D37" s="9" t="s">
        <v>11</v>
      </c>
      <c r="E37" s="9">
        <v>24838</v>
      </c>
      <c r="F37" s="11" t="s">
        <v>41</v>
      </c>
      <c r="G37" s="13">
        <v>1505</v>
      </c>
      <c r="H37" s="40">
        <f t="shared" si="2"/>
        <v>1505</v>
      </c>
      <c r="I37" s="13">
        <f t="shared" si="1"/>
        <v>30100</v>
      </c>
      <c r="J37" s="3" t="str">
        <f t="shared" si="0"/>
        <v>correto</v>
      </c>
    </row>
    <row r="38" spans="1:10" ht="38.25" x14ac:dyDescent="0.2">
      <c r="A38" s="9">
        <v>3</v>
      </c>
      <c r="B38" s="9">
        <v>8</v>
      </c>
      <c r="C38" s="9">
        <v>20</v>
      </c>
      <c r="D38" s="9" t="s">
        <v>11</v>
      </c>
      <c r="E38" s="9">
        <v>24839</v>
      </c>
      <c r="F38" s="11" t="s">
        <v>42</v>
      </c>
      <c r="G38" s="13">
        <v>1300</v>
      </c>
      <c r="H38" s="40">
        <f t="shared" si="2"/>
        <v>1300</v>
      </c>
      <c r="I38" s="13">
        <f t="shared" si="1"/>
        <v>26000</v>
      </c>
      <c r="J38" s="3" t="str">
        <f t="shared" si="0"/>
        <v>correto</v>
      </c>
    </row>
    <row r="39" spans="1:10" ht="51" x14ac:dyDescent="0.2">
      <c r="A39" s="9">
        <v>3</v>
      </c>
      <c r="B39" s="9">
        <v>9</v>
      </c>
      <c r="C39" s="9">
        <v>20</v>
      </c>
      <c r="D39" s="9" t="s">
        <v>11</v>
      </c>
      <c r="E39" s="9">
        <v>24840</v>
      </c>
      <c r="F39" s="11" t="s">
        <v>43</v>
      </c>
      <c r="G39" s="13">
        <v>1200</v>
      </c>
      <c r="H39" s="40">
        <f t="shared" si="2"/>
        <v>1200</v>
      </c>
      <c r="I39" s="13">
        <f t="shared" si="1"/>
        <v>24000</v>
      </c>
      <c r="J39" s="3" t="str">
        <f t="shared" si="0"/>
        <v>correto</v>
      </c>
    </row>
    <row r="40" spans="1:10" x14ac:dyDescent="0.2">
      <c r="A40" s="58" t="s">
        <v>44</v>
      </c>
      <c r="B40" s="58"/>
      <c r="C40" s="58"/>
      <c r="D40" s="58"/>
      <c r="E40" s="58"/>
      <c r="F40" s="58"/>
      <c r="G40" s="59">
        <f>SUM(I31:I39)</f>
        <v>409100</v>
      </c>
      <c r="H40" s="60"/>
      <c r="I40" s="61"/>
    </row>
    <row r="41" spans="1:10" x14ac:dyDescent="0.2">
      <c r="A41" s="14"/>
      <c r="B41" s="14"/>
      <c r="C41" s="14"/>
      <c r="D41" s="14"/>
      <c r="E41" s="14"/>
      <c r="F41" s="14"/>
      <c r="G41" s="15"/>
      <c r="H41" s="15"/>
      <c r="I41" s="15"/>
    </row>
    <row r="42" spans="1:10" ht="38.25" x14ac:dyDescent="0.2">
      <c r="A42" s="16" t="s">
        <v>8</v>
      </c>
      <c r="B42" s="16" t="s">
        <v>9</v>
      </c>
      <c r="C42" s="16" t="s">
        <v>10</v>
      </c>
      <c r="D42" s="16" t="s">
        <v>11</v>
      </c>
      <c r="E42" s="16" t="s">
        <v>12</v>
      </c>
      <c r="F42" s="16" t="s">
        <v>13</v>
      </c>
      <c r="G42" s="17" t="s">
        <v>16</v>
      </c>
      <c r="H42" s="5" t="s">
        <v>14</v>
      </c>
      <c r="I42" s="17" t="s">
        <v>17</v>
      </c>
      <c r="J42" s="5" t="s">
        <v>28</v>
      </c>
    </row>
    <row r="43" spans="1:10" ht="38.25" x14ac:dyDescent="0.2">
      <c r="A43" s="9">
        <v>4</v>
      </c>
      <c r="B43" s="9">
        <v>1</v>
      </c>
      <c r="C43" s="10">
        <v>800000</v>
      </c>
      <c r="D43" s="9" t="s">
        <v>27</v>
      </c>
      <c r="E43" s="9">
        <v>24841</v>
      </c>
      <c r="F43" s="11" t="s">
        <v>45</v>
      </c>
      <c r="G43" s="9">
        <v>0.38</v>
      </c>
      <c r="H43" s="42">
        <f>(G43)-G43*$J$19</f>
        <v>0.38</v>
      </c>
      <c r="I43" s="13">
        <f>H43*C43</f>
        <v>304000</v>
      </c>
      <c r="J43" s="3" t="str">
        <f t="shared" si="0"/>
        <v>correto</v>
      </c>
    </row>
    <row r="44" spans="1:10" x14ac:dyDescent="0.2">
      <c r="A44" s="52" t="s">
        <v>46</v>
      </c>
      <c r="B44" s="52"/>
      <c r="C44" s="52"/>
      <c r="D44" s="52"/>
      <c r="E44" s="52"/>
      <c r="F44" s="52"/>
      <c r="G44" s="53">
        <f>SUM(I43)</f>
        <v>304000</v>
      </c>
      <c r="H44" s="53"/>
      <c r="I44" s="53"/>
    </row>
    <row r="45" spans="1:10" x14ac:dyDescent="0.2">
      <c r="A45" s="14"/>
      <c r="B45" s="14"/>
      <c r="C45" s="14"/>
      <c r="D45" s="14"/>
      <c r="E45" s="14"/>
      <c r="F45" s="14"/>
      <c r="G45" s="15"/>
      <c r="H45" s="15"/>
      <c r="I45" s="15"/>
    </row>
    <row r="46" spans="1:10" ht="38.25" x14ac:dyDescent="0.2">
      <c r="A46" s="16" t="s">
        <v>8</v>
      </c>
      <c r="B46" s="16" t="s">
        <v>9</v>
      </c>
      <c r="C46" s="16" t="s">
        <v>10</v>
      </c>
      <c r="D46" s="16" t="s">
        <v>11</v>
      </c>
      <c r="E46" s="16" t="s">
        <v>12</v>
      </c>
      <c r="F46" s="16" t="s">
        <v>13</v>
      </c>
      <c r="G46" s="5" t="s">
        <v>16</v>
      </c>
      <c r="H46" s="5" t="s">
        <v>14</v>
      </c>
      <c r="I46" s="5" t="s">
        <v>17</v>
      </c>
      <c r="J46" s="5" t="s">
        <v>28</v>
      </c>
    </row>
    <row r="47" spans="1:10" ht="38.25" x14ac:dyDescent="0.2">
      <c r="A47" s="9">
        <v>5</v>
      </c>
      <c r="B47" s="9">
        <v>1</v>
      </c>
      <c r="C47" s="12">
        <v>1000</v>
      </c>
      <c r="D47" s="9" t="s">
        <v>47</v>
      </c>
      <c r="E47" s="9">
        <v>24842</v>
      </c>
      <c r="F47" s="11" t="s">
        <v>48</v>
      </c>
      <c r="G47" s="8">
        <v>150</v>
      </c>
      <c r="H47" s="40">
        <f>(G47)-G47*$J$19</f>
        <v>150</v>
      </c>
      <c r="I47" s="25">
        <f>H47*C47</f>
        <v>150000</v>
      </c>
      <c r="J47" s="3" t="str">
        <f t="shared" si="0"/>
        <v>correto</v>
      </c>
    </row>
    <row r="48" spans="1:10" ht="13.5" customHeight="1" x14ac:dyDescent="0.2">
      <c r="A48" s="58" t="s">
        <v>49</v>
      </c>
      <c r="B48" s="58"/>
      <c r="C48" s="58"/>
      <c r="D48" s="58"/>
      <c r="E48" s="58"/>
      <c r="F48" s="58"/>
      <c r="G48" s="62">
        <f>SUM(I47)</f>
        <v>150000</v>
      </c>
      <c r="H48" s="62"/>
      <c r="I48" s="53"/>
    </row>
    <row r="49" spans="1:13" x14ac:dyDescent="0.2">
      <c r="A49" s="14"/>
      <c r="B49" s="14"/>
      <c r="C49" s="14"/>
      <c r="D49" s="14"/>
      <c r="E49" s="14"/>
      <c r="F49" s="14"/>
      <c r="G49" s="15"/>
      <c r="H49" s="15"/>
      <c r="I49" s="15"/>
    </row>
    <row r="50" spans="1:13" ht="38.25" x14ac:dyDescent="0.2">
      <c r="A50" s="16" t="s">
        <v>8</v>
      </c>
      <c r="B50" s="16" t="s">
        <v>9</v>
      </c>
      <c r="C50" s="16" t="s">
        <v>10</v>
      </c>
      <c r="D50" s="16" t="s">
        <v>11</v>
      </c>
      <c r="E50" s="16" t="s">
        <v>12</v>
      </c>
      <c r="F50" s="16" t="s">
        <v>13</v>
      </c>
      <c r="G50" s="17" t="s">
        <v>16</v>
      </c>
      <c r="H50" s="17" t="s">
        <v>14</v>
      </c>
      <c r="I50" s="17" t="s">
        <v>17</v>
      </c>
      <c r="J50" s="5" t="s">
        <v>28</v>
      </c>
    </row>
    <row r="51" spans="1:13" ht="140.25" x14ac:dyDescent="0.2">
      <c r="A51" s="24">
        <v>6</v>
      </c>
      <c r="B51" s="9">
        <v>1</v>
      </c>
      <c r="C51" s="9">
        <v>35</v>
      </c>
      <c r="D51" s="9" t="s">
        <v>11</v>
      </c>
      <c r="E51" s="9">
        <v>24843</v>
      </c>
      <c r="F51" s="11" t="s">
        <v>58</v>
      </c>
      <c r="G51" s="26">
        <v>1340.54</v>
      </c>
      <c r="H51" s="43">
        <f>(G51)-G51*$J$19</f>
        <v>1340.54</v>
      </c>
      <c r="I51" s="27">
        <f>H51*C51</f>
        <v>46918.9</v>
      </c>
      <c r="J51" s="3" t="str">
        <f t="shared" si="0"/>
        <v>correto</v>
      </c>
      <c r="L51" s="21"/>
      <c r="M51" s="21"/>
    </row>
    <row r="52" spans="1:13" ht="89.25" x14ac:dyDescent="0.2">
      <c r="A52" s="24">
        <v>6</v>
      </c>
      <c r="B52" s="9">
        <v>2</v>
      </c>
      <c r="C52" s="9">
        <v>80</v>
      </c>
      <c r="D52" s="9" t="s">
        <v>11</v>
      </c>
      <c r="E52" s="9">
        <v>24844</v>
      </c>
      <c r="F52" s="11" t="s">
        <v>50</v>
      </c>
      <c r="G52" s="13">
        <v>1000</v>
      </c>
      <c r="H52" s="40">
        <f>(G52)-G52*$J$19</f>
        <v>1000</v>
      </c>
      <c r="I52" s="23">
        <f t="shared" ref="I52:I53" si="3">H52*C52</f>
        <v>80000</v>
      </c>
      <c r="J52" s="3" t="str">
        <f t="shared" si="0"/>
        <v>correto</v>
      </c>
    </row>
    <row r="53" spans="1:13" ht="114.75" x14ac:dyDescent="0.2">
      <c r="A53" s="24">
        <v>6</v>
      </c>
      <c r="B53" s="9">
        <v>3</v>
      </c>
      <c r="C53" s="9">
        <v>50</v>
      </c>
      <c r="D53" s="9" t="s">
        <v>11</v>
      </c>
      <c r="E53" s="9">
        <v>24845</v>
      </c>
      <c r="F53" s="11" t="s">
        <v>51</v>
      </c>
      <c r="G53" s="13">
        <v>684.91</v>
      </c>
      <c r="H53" s="40">
        <f>(G53)-G53*$J$19</f>
        <v>684.91</v>
      </c>
      <c r="I53" s="23">
        <f t="shared" si="3"/>
        <v>34245.5</v>
      </c>
      <c r="J53" s="3" t="str">
        <f t="shared" si="0"/>
        <v>correto</v>
      </c>
    </row>
    <row r="54" spans="1:13" x14ac:dyDescent="0.2">
      <c r="A54" s="58" t="s">
        <v>52</v>
      </c>
      <c r="B54" s="58"/>
      <c r="C54" s="58"/>
      <c r="D54" s="58"/>
      <c r="E54" s="58"/>
      <c r="F54" s="58"/>
      <c r="G54" s="62">
        <f>SUM(I51:I53)</f>
        <v>161164.4</v>
      </c>
      <c r="H54" s="62"/>
      <c r="I54" s="53"/>
    </row>
    <row r="55" spans="1:13" x14ac:dyDescent="0.2">
      <c r="A55" s="14"/>
      <c r="B55" s="14"/>
      <c r="C55" s="14"/>
      <c r="D55" s="14"/>
      <c r="E55" s="14"/>
      <c r="F55" s="14"/>
      <c r="G55" s="15"/>
      <c r="H55" s="15"/>
      <c r="I55" s="15"/>
    </row>
    <row r="56" spans="1:13" ht="38.25" x14ac:dyDescent="0.2">
      <c r="A56" s="16" t="s">
        <v>8</v>
      </c>
      <c r="B56" s="16" t="s">
        <v>9</v>
      </c>
      <c r="C56" s="16" t="s">
        <v>10</v>
      </c>
      <c r="D56" s="16" t="s">
        <v>11</v>
      </c>
      <c r="E56" s="16" t="s">
        <v>12</v>
      </c>
      <c r="F56" s="16" t="s">
        <v>13</v>
      </c>
      <c r="G56" s="17" t="s">
        <v>16</v>
      </c>
      <c r="H56" s="17" t="s">
        <v>14</v>
      </c>
      <c r="I56" s="17" t="s">
        <v>17</v>
      </c>
      <c r="J56" s="5" t="s">
        <v>28</v>
      </c>
    </row>
    <row r="57" spans="1:13" ht="153" x14ac:dyDescent="0.2">
      <c r="A57" s="9">
        <v>7</v>
      </c>
      <c r="B57" s="9">
        <v>1</v>
      </c>
      <c r="C57" s="9">
        <v>500</v>
      </c>
      <c r="D57" s="9" t="s">
        <v>11</v>
      </c>
      <c r="E57" s="9">
        <v>24846</v>
      </c>
      <c r="F57" s="11" t="s">
        <v>53</v>
      </c>
      <c r="G57" s="13">
        <v>507</v>
      </c>
      <c r="H57" s="41">
        <f t="shared" ref="H57:H58" si="4">(G57)-G57*$J$19</f>
        <v>507</v>
      </c>
      <c r="I57" s="13">
        <f>H57*C57</f>
        <v>253500</v>
      </c>
      <c r="J57" s="3" t="str">
        <f t="shared" si="0"/>
        <v>correto</v>
      </c>
    </row>
    <row r="58" spans="1:13" ht="229.5" x14ac:dyDescent="0.2">
      <c r="A58" s="9">
        <v>7</v>
      </c>
      <c r="B58" s="9">
        <v>2</v>
      </c>
      <c r="C58" s="10">
        <v>20000</v>
      </c>
      <c r="D58" s="9" t="s">
        <v>11</v>
      </c>
      <c r="E58" s="9">
        <v>24847</v>
      </c>
      <c r="F58" s="11" t="s">
        <v>54</v>
      </c>
      <c r="G58" s="13">
        <v>10</v>
      </c>
      <c r="H58" s="41">
        <f t="shared" si="4"/>
        <v>10</v>
      </c>
      <c r="I58" s="13">
        <f>H58*C58</f>
        <v>200000</v>
      </c>
      <c r="J58" s="3" t="str">
        <f t="shared" si="0"/>
        <v>correto</v>
      </c>
    </row>
    <row r="59" spans="1:13" x14ac:dyDescent="0.2">
      <c r="A59" s="58" t="s">
        <v>55</v>
      </c>
      <c r="B59" s="58"/>
      <c r="C59" s="58"/>
      <c r="D59" s="58"/>
      <c r="E59" s="58"/>
      <c r="F59" s="58"/>
      <c r="G59" s="62">
        <f>SUM(I57:I58)</f>
        <v>453500</v>
      </c>
      <c r="H59" s="62"/>
      <c r="I59" s="53"/>
    </row>
    <row r="60" spans="1:13" x14ac:dyDescent="0.2">
      <c r="A60" s="14"/>
      <c r="B60" s="14"/>
      <c r="C60" s="14"/>
      <c r="D60" s="14"/>
      <c r="E60" s="14"/>
      <c r="F60" s="14"/>
      <c r="G60" s="15"/>
      <c r="H60" s="15"/>
      <c r="I60" s="15"/>
    </row>
    <row r="61" spans="1:13" ht="38.25" x14ac:dyDescent="0.2">
      <c r="A61" s="16" t="s">
        <v>8</v>
      </c>
      <c r="B61" s="16" t="s">
        <v>9</v>
      </c>
      <c r="C61" s="16" t="s">
        <v>10</v>
      </c>
      <c r="D61" s="16" t="s">
        <v>11</v>
      </c>
      <c r="E61" s="16" t="s">
        <v>12</v>
      </c>
      <c r="F61" s="16" t="s">
        <v>13</v>
      </c>
      <c r="G61" s="17" t="s">
        <v>16</v>
      </c>
      <c r="H61" s="17" t="s">
        <v>14</v>
      </c>
      <c r="I61" s="17" t="s">
        <v>17</v>
      </c>
      <c r="J61" s="5" t="s">
        <v>28</v>
      </c>
    </row>
    <row r="62" spans="1:13" ht="111.75" customHeight="1" x14ac:dyDescent="0.2">
      <c r="A62" s="9">
        <v>8</v>
      </c>
      <c r="B62" s="9">
        <v>1</v>
      </c>
      <c r="C62" s="9">
        <v>50</v>
      </c>
      <c r="D62" s="9" t="s">
        <v>11</v>
      </c>
      <c r="E62" s="9">
        <v>24848</v>
      </c>
      <c r="F62" s="11" t="s">
        <v>56</v>
      </c>
      <c r="G62" s="13">
        <v>600</v>
      </c>
      <c r="H62" s="41">
        <f t="shared" ref="H62:H63" si="5">(G62)-G62*$J$19</f>
        <v>600</v>
      </c>
      <c r="I62" s="13">
        <f>H62*C62</f>
        <v>30000</v>
      </c>
      <c r="J62" s="3" t="str">
        <f t="shared" si="0"/>
        <v>correto</v>
      </c>
    </row>
    <row r="63" spans="1:13" ht="140.25" x14ac:dyDescent="0.2">
      <c r="A63" s="9">
        <v>8</v>
      </c>
      <c r="B63" s="9">
        <v>2</v>
      </c>
      <c r="C63" s="9">
        <v>300</v>
      </c>
      <c r="D63" s="9" t="s">
        <v>30</v>
      </c>
      <c r="E63" s="9">
        <v>24849</v>
      </c>
      <c r="F63" s="11" t="s">
        <v>57</v>
      </c>
      <c r="G63" s="13">
        <v>995</v>
      </c>
      <c r="H63" s="41">
        <f t="shared" si="5"/>
        <v>995</v>
      </c>
      <c r="I63" s="13">
        <f>H63*C63</f>
        <v>298500</v>
      </c>
      <c r="J63" s="3" t="str">
        <f t="shared" si="0"/>
        <v>correto</v>
      </c>
    </row>
    <row r="64" spans="1:13" x14ac:dyDescent="0.2">
      <c r="A64" s="58" t="s">
        <v>55</v>
      </c>
      <c r="B64" s="58"/>
      <c r="C64" s="58"/>
      <c r="D64" s="58"/>
      <c r="E64" s="58"/>
      <c r="F64" s="58"/>
      <c r="G64" s="62">
        <f>SUM(I62:I63)</f>
        <v>328500</v>
      </c>
      <c r="H64" s="62"/>
      <c r="I64" s="62"/>
    </row>
    <row r="66" spans="1:9" ht="15" x14ac:dyDescent="0.2">
      <c r="A66" s="63" t="s">
        <v>21</v>
      </c>
      <c r="B66" s="63"/>
      <c r="C66" s="63"/>
      <c r="D66" s="63"/>
      <c r="E66" s="63"/>
      <c r="F66" s="63"/>
      <c r="G66" s="63"/>
      <c r="H66" s="63"/>
      <c r="I66" s="63"/>
    </row>
    <row r="67" spans="1:9" ht="15" x14ac:dyDescent="0.25">
      <c r="A67" s="64" t="s">
        <v>22</v>
      </c>
      <c r="B67" s="64"/>
      <c r="C67" s="64"/>
      <c r="D67" s="64"/>
      <c r="E67" s="64"/>
      <c r="F67" s="64"/>
      <c r="G67" s="64"/>
      <c r="H67" s="64"/>
      <c r="I67" s="64"/>
    </row>
    <row r="68" spans="1:9" ht="57" customHeight="1" x14ac:dyDescent="0.2">
      <c r="A68" s="65" t="s">
        <v>23</v>
      </c>
      <c r="B68" s="65"/>
      <c r="C68" s="65"/>
      <c r="D68" s="65"/>
      <c r="E68" s="65"/>
      <c r="F68" s="65"/>
      <c r="G68" s="65"/>
      <c r="H68" s="65"/>
      <c r="I68" s="65"/>
    </row>
    <row r="69" spans="1:9" ht="15" x14ac:dyDescent="0.25">
      <c r="A69"/>
      <c r="B69"/>
      <c r="C69"/>
      <c r="D69"/>
      <c r="E69"/>
      <c r="F69"/>
      <c r="G69" s="34"/>
      <c r="H69" s="35"/>
      <c r="I69" s="35"/>
    </row>
    <row r="70" spans="1:9" ht="15" x14ac:dyDescent="0.25">
      <c r="A70" s="36"/>
      <c r="B70" s="36"/>
      <c r="C70" s="36"/>
      <c r="D70" s="36"/>
      <c r="E70" s="36"/>
      <c r="F70" s="36"/>
      <c r="G70" s="37"/>
      <c r="H70" s="38"/>
      <c r="I70" s="38"/>
    </row>
    <row r="71" spans="1:9" ht="15" x14ac:dyDescent="0.2">
      <c r="A71" s="50" t="s">
        <v>24</v>
      </c>
      <c r="B71" s="50"/>
      <c r="C71" s="50"/>
      <c r="D71" s="50"/>
      <c r="E71" s="50"/>
      <c r="F71" s="50"/>
      <c r="G71" s="50"/>
      <c r="H71" s="50"/>
      <c r="I71" s="50"/>
    </row>
    <row r="72" spans="1:9" ht="15" x14ac:dyDescent="0.2">
      <c r="A72" s="50"/>
      <c r="B72" s="50"/>
      <c r="C72" s="50"/>
      <c r="D72" s="50"/>
      <c r="E72" s="50"/>
      <c r="F72" s="50"/>
      <c r="G72" s="50"/>
      <c r="H72" s="50"/>
      <c r="I72" s="50"/>
    </row>
    <row r="73" spans="1:9" ht="15" x14ac:dyDescent="0.25">
      <c r="A73" s="36"/>
      <c r="B73" s="36"/>
      <c r="C73" s="36"/>
      <c r="D73" s="36"/>
      <c r="E73" s="36"/>
      <c r="F73" s="36"/>
      <c r="G73" s="37"/>
      <c r="H73" s="38"/>
      <c r="I73" s="38"/>
    </row>
    <row r="74" spans="1:9" ht="15" x14ac:dyDescent="0.25">
      <c r="A74" s="36"/>
      <c r="B74" s="36"/>
      <c r="C74" s="36"/>
      <c r="D74" s="36"/>
      <c r="E74" s="36"/>
      <c r="F74" s="36"/>
      <c r="G74" s="37"/>
      <c r="H74" s="38"/>
      <c r="I74" s="38"/>
    </row>
    <row r="75" spans="1:9" ht="15" x14ac:dyDescent="0.2">
      <c r="A75" s="50" t="s">
        <v>25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2">
      <c r="A76" s="18"/>
      <c r="B76" s="18"/>
      <c r="C76" s="18"/>
      <c r="D76" s="18"/>
      <c r="E76" s="18"/>
      <c r="F76" s="18"/>
      <c r="G76" s="19"/>
      <c r="H76" s="20"/>
      <c r="I76" s="20"/>
    </row>
    <row r="77" spans="1:9" x14ac:dyDescent="0.2">
      <c r="A77" s="18"/>
      <c r="B77" s="18"/>
      <c r="C77" s="18"/>
      <c r="D77" s="18"/>
      <c r="E77" s="18"/>
      <c r="F77" s="18"/>
      <c r="G77" s="19"/>
      <c r="H77" s="20"/>
      <c r="I77" s="20"/>
    </row>
  </sheetData>
  <sheetProtection algorithmName="SHA-512" hashValue="M7dfon/zc9WYdnFL61TGlbCoGxTaf7oXTZyII8753viRX0859oNkJrs62/8bBFX96OMfgZRQybAqaeN/89/zSg==" saltValue="GW967zaiqf19+vLDtm5u0A==" spinCount="100000" sheet="1" objects="1" scenarios="1"/>
  <mergeCells count="37">
    <mergeCell ref="A75:I75"/>
    <mergeCell ref="A54:F54"/>
    <mergeCell ref="G54:I54"/>
    <mergeCell ref="A59:F59"/>
    <mergeCell ref="G59:I59"/>
    <mergeCell ref="A64:F64"/>
    <mergeCell ref="G64:I64"/>
    <mergeCell ref="A66:I66"/>
    <mergeCell ref="A67:I67"/>
    <mergeCell ref="A68:I68"/>
    <mergeCell ref="A71:I71"/>
    <mergeCell ref="A72:I72"/>
    <mergeCell ref="A40:F40"/>
    <mergeCell ref="G40:I40"/>
    <mergeCell ref="A44:F44"/>
    <mergeCell ref="G44:I44"/>
    <mergeCell ref="A48:F48"/>
    <mergeCell ref="G48:I48"/>
    <mergeCell ref="B15:I15"/>
    <mergeCell ref="A17:I17"/>
    <mergeCell ref="A23:F23"/>
    <mergeCell ref="G23:I23"/>
    <mergeCell ref="A28:F28"/>
    <mergeCell ref="G28:I28"/>
    <mergeCell ref="A19:I19"/>
    <mergeCell ref="D14:I14"/>
    <mergeCell ref="A1:I1"/>
    <mergeCell ref="A2:I2"/>
    <mergeCell ref="A3:I3"/>
    <mergeCell ref="A4:I4"/>
    <mergeCell ref="A6:I6"/>
    <mergeCell ref="C8:I8"/>
    <mergeCell ref="B9:I9"/>
    <mergeCell ref="C10:I10"/>
    <mergeCell ref="C11:I11"/>
    <mergeCell ref="B12:I12"/>
    <mergeCell ref="C13:I13"/>
  </mergeCells>
  <conditionalFormatting sqref="J21:J24 J26:J29 J31:J41 J43:J45 J47:J49 J51:J55 J57:J60 J62:J64">
    <cfRule type="containsText" dxfId="2" priority="1" operator="containsText" text="aguardando lançamento">
      <formula>NOT(ISERROR(SEARCH("aguardando lançamento",J21)))</formula>
    </cfRule>
    <cfRule type="containsText" dxfId="1" priority="2" operator="containsText" text="correto">
      <formula>NOT(ISERROR(SEARCH("correto",J21)))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83" fitToHeight="0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DA 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licitacao2</cp:lastModifiedBy>
  <cp:lastPrinted>2025-08-08T14:18:07Z</cp:lastPrinted>
  <dcterms:created xsi:type="dcterms:W3CDTF">2015-06-05T18:19:34Z</dcterms:created>
  <dcterms:modified xsi:type="dcterms:W3CDTF">2025-08-12T12:51:20Z</dcterms:modified>
</cp:coreProperties>
</file>