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partamento de Licitacoes - LICITACAO\LICITACAO\5-LICITACOES_2025\2-PREGAO\70-CT_seguros_frota_LOTE_AMPLA\"/>
    </mc:Choice>
  </mc:AlternateContent>
  <xr:revisionPtr revIDLastSave="0" documentId="13_ncr:1_{90D0423C-1C44-4E97-80BE-3F0B01D480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ÍCULOS" sheetId="2" r:id="rId1"/>
  </sheets>
  <calcPr calcId="191029"/>
</workbook>
</file>

<file path=xl/calcChain.xml><?xml version="1.0" encoding="utf-8"?>
<calcChain xmlns="http://schemas.openxmlformats.org/spreadsheetml/2006/main">
  <c r="J225" i="2" l="1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24" i="2"/>
  <c r="O218" i="2"/>
  <c r="O211" i="2"/>
  <c r="O212" i="2"/>
  <c r="O213" i="2"/>
  <c r="O214" i="2"/>
  <c r="O215" i="2"/>
  <c r="O216" i="2"/>
  <c r="O217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82" i="2"/>
  <c r="O138" i="2"/>
  <c r="O139" i="2"/>
  <c r="O140" i="2"/>
  <c r="O141" i="2"/>
  <c r="O142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7" i="2"/>
  <c r="O106" i="2"/>
  <c r="O109" i="2"/>
  <c r="O110" i="2"/>
  <c r="O115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39" i="2"/>
  <c r="M206" i="2" l="1"/>
  <c r="A228" i="2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25" i="2"/>
  <c r="A226" i="2" s="1"/>
  <c r="M143" i="2" l="1"/>
  <c r="A138" i="2"/>
  <c r="A139" i="2" s="1"/>
  <c r="A140" i="2" s="1"/>
  <c r="A141" i="2" s="1"/>
  <c r="A142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16" i="2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40" i="2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K24" i="2" l="1"/>
  <c r="I278" i="2"/>
  <c r="L29" i="2" s="1"/>
  <c r="N219" i="2"/>
  <c r="L26" i="2" s="1"/>
  <c r="N204" i="2"/>
  <c r="L23" i="2" s="1"/>
  <c r="M204" i="2"/>
  <c r="N178" i="2"/>
  <c r="N134" i="2"/>
  <c r="N143" i="2"/>
  <c r="O143" i="2" s="1"/>
  <c r="N106" i="2"/>
  <c r="L22" i="2" l="1"/>
  <c r="N111" i="2"/>
  <c r="N144" i="2"/>
  <c r="H278" i="2"/>
  <c r="M29" i="2" s="1"/>
  <c r="M106" i="2"/>
  <c r="M111" i="2" s="1"/>
  <c r="M219" i="2"/>
  <c r="M23" i="2"/>
  <c r="M178" i="2"/>
  <c r="M22" i="2" s="1"/>
  <c r="M134" i="2"/>
  <c r="M144" i="2" s="1"/>
  <c r="L21" i="2" l="1"/>
  <c r="N206" i="2"/>
  <c r="L20" i="2"/>
  <c r="M20" i="2" s="1"/>
  <c r="M21" i="2"/>
  <c r="M26" i="2"/>
  <c r="M24" i="2" l="1"/>
  <c r="A182" i="2" l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12" i="2" s="1"/>
  <c r="A213" i="2" s="1"/>
  <c r="A214" i="2" s="1"/>
  <c r="A215" i="2" s="1"/>
  <c r="A216" i="2" s="1"/>
  <c r="A217" i="2" s="1"/>
  <c r="A218" i="2" s="1"/>
</calcChain>
</file>

<file path=xl/sharedStrings.xml><?xml version="1.0" encoding="utf-8"?>
<sst xmlns="http://schemas.openxmlformats.org/spreadsheetml/2006/main" count="1150" uniqueCount="541">
  <si>
    <t>PBX-0C23</t>
  </si>
  <si>
    <t>935SUNFN1LB513666</t>
  </si>
  <si>
    <t>AXK-0J46</t>
  </si>
  <si>
    <t>8AC906633DE070427</t>
  </si>
  <si>
    <t>SEB-6D74</t>
  </si>
  <si>
    <t>WF0BTTVD7PU003670</t>
  </si>
  <si>
    <t>SEB-6D77</t>
  </si>
  <si>
    <t>WF0BTTVD1PU003678</t>
  </si>
  <si>
    <t>BBE-3668</t>
  </si>
  <si>
    <t>9367CWMNCG2157303</t>
  </si>
  <si>
    <t>BAP-5882</t>
  </si>
  <si>
    <t>936ZCWMNCG2156128</t>
  </si>
  <si>
    <t>AUE-8893</t>
  </si>
  <si>
    <t>93YADCUM6AJ451916</t>
  </si>
  <si>
    <t>BAK-8A20</t>
  </si>
  <si>
    <t>93YMAFELAHJ244687</t>
  </si>
  <si>
    <t>AYI-2668</t>
  </si>
  <si>
    <t>AMBULANCIA RENAULT MASTER ALLT L2H1 2.3 DCI 16 V, 130CV, 2P, DIE</t>
  </si>
  <si>
    <t>93YMAF4MAFJ301628</t>
  </si>
  <si>
    <t>BCQ-4147</t>
  </si>
  <si>
    <t>93YMAFEXAKJ601061</t>
  </si>
  <si>
    <t>ADU-3I52</t>
  </si>
  <si>
    <t>VO17726</t>
  </si>
  <si>
    <t>ARD-7110</t>
  </si>
  <si>
    <t>9BFZCE9V09BB32275</t>
  </si>
  <si>
    <t>ARD-7115</t>
  </si>
  <si>
    <t>9BFZCE9V19BB32284</t>
  </si>
  <si>
    <t>BCU-6A91</t>
  </si>
  <si>
    <t>9BFZEANE3KBS77497</t>
  </si>
  <si>
    <t>BCU-6B29</t>
  </si>
  <si>
    <t>9BFZEANE3KBS77502</t>
  </si>
  <si>
    <t>BCU-6B91</t>
  </si>
  <si>
    <t>9BFZEANEOKBS77506</t>
  </si>
  <si>
    <t>BCU-8F95</t>
  </si>
  <si>
    <t>9BFZEANE2KBS77796</t>
  </si>
  <si>
    <t>AFK-6A37</t>
  </si>
  <si>
    <t>9BFKXXL53JDB79643</t>
  </si>
  <si>
    <t>AYI-2289</t>
  </si>
  <si>
    <t>93ZA1RGH0E8925311</t>
  </si>
  <si>
    <t>AYI-2128</t>
  </si>
  <si>
    <t>93ZA1RGH0E8925946</t>
  </si>
  <si>
    <t>BCE-7H46</t>
  </si>
  <si>
    <t>93ZE12NMZJ8933127</t>
  </si>
  <si>
    <t>SEB-7J59</t>
  </si>
  <si>
    <t>93ZE12NMZP8956786</t>
  </si>
  <si>
    <t>AXX-4B61</t>
  </si>
  <si>
    <t>98M693388DB926505</t>
  </si>
  <si>
    <t>AYH-7139</t>
  </si>
  <si>
    <t>9BM693388EB952917</t>
  </si>
  <si>
    <t>SDP-5A89</t>
  </si>
  <si>
    <t>9BM958134NB261977</t>
  </si>
  <si>
    <t>AUZ-0556</t>
  </si>
  <si>
    <t>9533172S3BR136697</t>
  </si>
  <si>
    <t>AGW-5963</t>
  </si>
  <si>
    <t>9BWYTAH7TDB60574</t>
  </si>
  <si>
    <t>9533182T6BR137289</t>
  </si>
  <si>
    <t>AAH-9I84</t>
  </si>
  <si>
    <t>V042279W</t>
  </si>
  <si>
    <t>BAL-7239</t>
  </si>
  <si>
    <t>9531M52P1GR600561</t>
  </si>
  <si>
    <t>MET-5081</t>
  </si>
  <si>
    <t>9BVAN50AX5E709373</t>
  </si>
  <si>
    <t>SEP-5G92</t>
  </si>
  <si>
    <t>935CEFC2CRB509671</t>
  </si>
  <si>
    <t>SEP-5G93</t>
  </si>
  <si>
    <t>935CEFC2CRB509679</t>
  </si>
  <si>
    <t>SEP-5G95</t>
  </si>
  <si>
    <t>935CEFC2CRB509675</t>
  </si>
  <si>
    <t>SEP-5G94</t>
  </si>
  <si>
    <t>935CEFC2CRB509677</t>
  </si>
  <si>
    <t>BBU-6492</t>
  </si>
  <si>
    <t>9BRBD3HE2J0379592</t>
  </si>
  <si>
    <t>RHH-3H14</t>
  </si>
  <si>
    <t>CRONOS - SOCIAL</t>
  </si>
  <si>
    <t>8AP359A0DMU142166</t>
  </si>
  <si>
    <t>AMG-4237</t>
  </si>
  <si>
    <t>93W231K2141018662</t>
  </si>
  <si>
    <t>ARP-8B89</t>
  </si>
  <si>
    <t>9BFZE55P498544078</t>
  </si>
  <si>
    <t>BAL-1385</t>
  </si>
  <si>
    <t>9B911970UG1136423</t>
  </si>
  <si>
    <t>RHJ-2I63</t>
  </si>
  <si>
    <t>3C6EFVFK4ME529904</t>
  </si>
  <si>
    <t>BES-8E22</t>
  </si>
  <si>
    <t>9BD281A22MYV6336</t>
  </si>
  <si>
    <t>SDS-2J42</t>
  </si>
  <si>
    <t>9BD281A2DNYX50258</t>
  </si>
  <si>
    <t>AQZ-0849</t>
  </si>
  <si>
    <t>9BD27803A97111832</t>
  </si>
  <si>
    <t>SFB-1I61</t>
  </si>
  <si>
    <t>9BD358AGZRYN01058</t>
  </si>
  <si>
    <t>BDK-2E81</t>
  </si>
  <si>
    <t>9BFZH5554LB415339</t>
  </si>
  <si>
    <t>APC-3266</t>
  </si>
  <si>
    <t>9BWCA05W88T056145</t>
  </si>
  <si>
    <t>ARN-5426</t>
  </si>
  <si>
    <t>9BWAAO5W1AP018651</t>
  </si>
  <si>
    <t>ASO-1545</t>
  </si>
  <si>
    <t>98WAA05W4AP101121</t>
  </si>
  <si>
    <t>AUR-3718</t>
  </si>
  <si>
    <t>9MWAA05W4CP055339</t>
  </si>
  <si>
    <t>AUW-1266</t>
  </si>
  <si>
    <t>9BWAA05W3CP079762</t>
  </si>
  <si>
    <t>AUS-4817</t>
  </si>
  <si>
    <t>9BWAA05W2CP071426</t>
  </si>
  <si>
    <t>AVI-1421</t>
  </si>
  <si>
    <t>9BWAA05W3DP013391</t>
  </si>
  <si>
    <t>AWN-4897</t>
  </si>
  <si>
    <t>9BWAA05W2DP102871</t>
  </si>
  <si>
    <t>AXU-8603</t>
  </si>
  <si>
    <t>9BWAB45U2EP138256</t>
  </si>
  <si>
    <t>AWN-0525</t>
  </si>
  <si>
    <t>9BWAA05W0DP104361</t>
  </si>
  <si>
    <t>AXQ-8281</t>
  </si>
  <si>
    <t>9BWAA05W1EP048772</t>
  </si>
  <si>
    <t>BBQ-4968</t>
  </si>
  <si>
    <t>9BWAG45U8JT49486</t>
  </si>
  <si>
    <t>BES-5G51</t>
  </si>
  <si>
    <t>9BWAG45U5MT093059</t>
  </si>
  <si>
    <t>RHA-6G03</t>
  </si>
  <si>
    <t>9BWAG45U4NT015924</t>
  </si>
  <si>
    <t>RHA-4C66</t>
  </si>
  <si>
    <t>9BWAG45U7NT017439</t>
  </si>
  <si>
    <t>BEX-4F14</t>
  </si>
  <si>
    <t>9BWAG45U7NT004819</t>
  </si>
  <si>
    <t>BEW-8I24</t>
  </si>
  <si>
    <t>9BWAG45U3NT004820</t>
  </si>
  <si>
    <t>BAL-7221</t>
  </si>
  <si>
    <t>9BMAB4504GP117153</t>
  </si>
  <si>
    <t>BAL-7222</t>
  </si>
  <si>
    <t>9BWAB45U4GP117511</t>
  </si>
  <si>
    <t>BAL-7238</t>
  </si>
  <si>
    <t>9BWAB45U4GP116889</t>
  </si>
  <si>
    <t>BBA-7383</t>
  </si>
  <si>
    <t>9BWAB45U5HP082866</t>
  </si>
  <si>
    <t>SFH-5E09</t>
  </si>
  <si>
    <t>9BHCN51AARP556140</t>
  </si>
  <si>
    <t>AWA-2293</t>
  </si>
  <si>
    <t>9BWMF07X1DP009375</t>
  </si>
  <si>
    <t>BDB-1J17</t>
  </si>
  <si>
    <t>93XLJKL1TKCJ17630</t>
  </si>
  <si>
    <t>BCI-8824</t>
  </si>
  <si>
    <t>93Y4SRFH4KJ529437</t>
  </si>
  <si>
    <t>ARN-4023</t>
  </si>
  <si>
    <t>9BYC306159C000177</t>
  </si>
  <si>
    <t>BAE-5642</t>
  </si>
  <si>
    <t>935ZCWMNCF2153207</t>
  </si>
  <si>
    <t>94DVCUD40DJ266236</t>
  </si>
  <si>
    <t>RHC-6H43</t>
  </si>
  <si>
    <t>93ZK01BDZM8940794</t>
  </si>
  <si>
    <t>BBJ-9386</t>
  </si>
  <si>
    <t>ONIBUS - IVECO 150S21E, 2017, DIESEL S10, C/ ACESSIB.  -EDUCAÇÃO</t>
  </si>
  <si>
    <t>93ZAO1LF0H8931763</t>
  </si>
  <si>
    <t>SEG-5E10</t>
  </si>
  <si>
    <t>93PB43M31PC069871</t>
  </si>
  <si>
    <t>ARS-7862</t>
  </si>
  <si>
    <t>93ZL68B0198410046</t>
  </si>
  <si>
    <t>AXO-4745</t>
  </si>
  <si>
    <t>93ZL68C01E8454133</t>
  </si>
  <si>
    <t>AUQ-5572</t>
  </si>
  <si>
    <t>9BM688272AB699005</t>
  </si>
  <si>
    <t>AKM-6D97</t>
  </si>
  <si>
    <t>93PB02A2M3C008339</t>
  </si>
  <si>
    <t>ARZ-2445</t>
  </si>
  <si>
    <t>9532452R5AR002714</t>
  </si>
  <si>
    <t>BCY-7B55</t>
  </si>
  <si>
    <t>9532M52P4LR003452</t>
  </si>
  <si>
    <t>RHX-1I92</t>
  </si>
  <si>
    <t>9532E82W1NR047319</t>
  </si>
  <si>
    <t>RHY-2B92</t>
  </si>
  <si>
    <t>9532E82W8NR053070</t>
  </si>
  <si>
    <t>BXC-0999</t>
  </si>
  <si>
    <t>AQU-4667</t>
  </si>
  <si>
    <t>93PB36D2M9CO27277</t>
  </si>
  <si>
    <t>AQU-4666</t>
  </si>
  <si>
    <t>93PB36D2M9CO27260</t>
  </si>
  <si>
    <t>AQU-4665</t>
  </si>
  <si>
    <t>93PB36D2M9C027261</t>
  </si>
  <si>
    <t>AQU-4668</t>
  </si>
  <si>
    <t>93PB42G3P9CO27183</t>
  </si>
  <si>
    <t>AQQ-6092</t>
  </si>
  <si>
    <t>93PB42G3P8C026028</t>
  </si>
  <si>
    <t>AWH-8757</t>
  </si>
  <si>
    <t>93PB58M1MDC043899</t>
  </si>
  <si>
    <t>BCF-4058</t>
  </si>
  <si>
    <t>93PB54M32JC059540</t>
  </si>
  <si>
    <t>AXG-2556</t>
  </si>
  <si>
    <t>9532E82W7DR338230</t>
  </si>
  <si>
    <t>BCX-8H82</t>
  </si>
  <si>
    <t>9532E82WXKR931948</t>
  </si>
  <si>
    <t>BCA-1846</t>
  </si>
  <si>
    <t>9532G82W4JR811460</t>
  </si>
  <si>
    <t>AVX-9820</t>
  </si>
  <si>
    <t>9532E82W3CR254226</t>
  </si>
  <si>
    <t>AQW-8665</t>
  </si>
  <si>
    <t>98WR882WX9R913671</t>
  </si>
  <si>
    <t>BBA-7384</t>
  </si>
  <si>
    <t>9BGKL48U0HB172659</t>
  </si>
  <si>
    <t>BCK-9194</t>
  </si>
  <si>
    <t>9BGKL48U0JB275134</t>
  </si>
  <si>
    <t>BCP-9879</t>
  </si>
  <si>
    <t>9BGKL48U0KB127573</t>
  </si>
  <si>
    <t>BCG-3255</t>
  </si>
  <si>
    <t>9BGKL48U0JB248500</t>
  </si>
  <si>
    <t>BCK-9107</t>
  </si>
  <si>
    <t>9BGL48U0JB275281</t>
  </si>
  <si>
    <t>BCK-9108</t>
  </si>
  <si>
    <t>9BGKL48U0JB276076</t>
  </si>
  <si>
    <t>BCP-4693</t>
  </si>
  <si>
    <t>9BGKL48U0JB286718</t>
  </si>
  <si>
    <t>BCQ-0294</t>
  </si>
  <si>
    <t>9BGKL48U0KB127988</t>
  </si>
  <si>
    <t>BCK-9470</t>
  </si>
  <si>
    <t>9BGKL48U0JB279204</t>
  </si>
  <si>
    <t>BCG-3326</t>
  </si>
  <si>
    <t>9BGKL48U0JB248421</t>
  </si>
  <si>
    <t>BCG-3256</t>
  </si>
  <si>
    <t>9BGKL48U0JB248165</t>
  </si>
  <si>
    <t>BCU-7H35</t>
  </si>
  <si>
    <t>9BGKL48U0KB171883</t>
  </si>
  <si>
    <t>SDW-3G46</t>
  </si>
  <si>
    <t>9BGEN69H0PG143634</t>
  </si>
  <si>
    <t>ATD-4873</t>
  </si>
  <si>
    <t>9BD17106L85687277</t>
  </si>
  <si>
    <t>ANL-9299</t>
  </si>
  <si>
    <t>9BD17301A64166639</t>
  </si>
  <si>
    <t>AXQ-3226</t>
  </si>
  <si>
    <t>9BD373121DS027493</t>
  </si>
  <si>
    <t>AQK-5718</t>
  </si>
  <si>
    <t>9BWDBO5W98T200500</t>
  </si>
  <si>
    <t>AQV-1236</t>
  </si>
  <si>
    <t>8A1CB8B059L141916</t>
  </si>
  <si>
    <t>AQV-1237</t>
  </si>
  <si>
    <t>8A1CB8B059L156404</t>
  </si>
  <si>
    <t>AVL-1031</t>
  </si>
  <si>
    <t>93YBSR7UHCJ324878</t>
  </si>
  <si>
    <t>BCQ-0293</t>
  </si>
  <si>
    <t>9BD19713HJ3361415</t>
  </si>
  <si>
    <t>BCG-6892</t>
  </si>
  <si>
    <t>9BGJC7520JB261337</t>
  </si>
  <si>
    <t>AIE-0J76</t>
  </si>
  <si>
    <t>OJ77579</t>
  </si>
  <si>
    <t>BEH-6H80</t>
  </si>
  <si>
    <t>9BD195A4ZL0886009</t>
  </si>
  <si>
    <t>AWF-5746</t>
  </si>
  <si>
    <t>9BD15802AD6780682</t>
  </si>
  <si>
    <t>CAMINHÃO VOLKS 17.180 EURO 3 WORKER TANQUE 2011 - APROLEITE</t>
  </si>
  <si>
    <t>PLACA</t>
  </si>
  <si>
    <t>MODELO</t>
  </si>
  <si>
    <t>ANO</t>
  </si>
  <si>
    <t>CHASSI</t>
  </si>
  <si>
    <t>AVC-7J73</t>
  </si>
  <si>
    <t>ITEM</t>
  </si>
  <si>
    <t>QIJ-0893</t>
  </si>
  <si>
    <t>REBOQUE     PRANCHA    SR/TWRUSINAS CAPACIDADE PARA 12,88T</t>
  </si>
  <si>
    <t>9A9S2PM00FCFJ20032</t>
  </si>
  <si>
    <t>VEICULO MISTO CAMIONETA RENAULT / DUSTER 2.0 D 4 X 2</t>
  </si>
  <si>
    <t>BBF  3E57</t>
  </si>
  <si>
    <t>VEICULO CAMINHONETE, NISSAN / FRONTIER S 4 X 4</t>
  </si>
  <si>
    <t>VEÍCULO CAMINHONETE I/TOYOTA HILUX CDSR A4FD</t>
  </si>
  <si>
    <t>SEL 9C02</t>
  </si>
  <si>
    <t>VEÍCULO CAMINHAO, I/ MERCEDES BENZ 416 FLASH AMB</t>
  </si>
  <si>
    <t>AYL 2813</t>
  </si>
  <si>
    <t>VEICULO CAMINHÃO VW/17.330 CRC 4 X 2</t>
  </si>
  <si>
    <t>BBF 3E27</t>
  </si>
  <si>
    <t>VEICULO NISSAN FRONTIER S 4 X 4</t>
  </si>
  <si>
    <t>AWA 4755</t>
  </si>
  <si>
    <t>VEICULO NISSAN FRONTIER XE 4 X 4</t>
  </si>
  <si>
    <t>93YHSR3J6HJ761606</t>
  </si>
  <si>
    <t>94DVCUD40GJ379454</t>
  </si>
  <si>
    <t>8AJKA3CD9N3098164</t>
  </si>
  <si>
    <t>8AC907645NE222804</t>
  </si>
  <si>
    <t>9536Y824XDR323132</t>
  </si>
  <si>
    <t>94DVCUD40GJ379479</t>
  </si>
  <si>
    <t>BBK 3069</t>
  </si>
  <si>
    <t xml:space="preserve">CAMINHÃO VOLKS 16.220, 215CV, PIPA </t>
  </si>
  <si>
    <t>RHZ 9A31</t>
  </si>
  <si>
    <t>Danos Materiais</t>
  </si>
  <si>
    <t>Danos Corporais</t>
  </si>
  <si>
    <t>Danos Morais</t>
  </si>
  <si>
    <t>COD. PMCV</t>
  </si>
  <si>
    <t>DESCRIÇÃO</t>
  </si>
  <si>
    <t>DEPTO</t>
  </si>
  <si>
    <t>SOCIAL</t>
  </si>
  <si>
    <t>SAÚDE</t>
  </si>
  <si>
    <t>AGRICULTURA</t>
  </si>
  <si>
    <t>SEMOV</t>
  </si>
  <si>
    <t>SAUDE</t>
  </si>
  <si>
    <t>TRIBUTAÇÃO</t>
  </si>
  <si>
    <t>ADM</t>
  </si>
  <si>
    <t>AGRIC. CEDIDO COOPERPINHAIS</t>
  </si>
  <si>
    <t>CONSELHO TUTELAR</t>
  </si>
  <si>
    <t>TURISMO</t>
  </si>
  <si>
    <t>CULTURA</t>
  </si>
  <si>
    <t>CEDIDO IMNV</t>
  </si>
  <si>
    <t>ENGENHARIA</t>
  </si>
  <si>
    <t>CEDIDO IND. COM</t>
  </si>
  <si>
    <t>CEDIDO T.I.</t>
  </si>
  <si>
    <t>CEDIDO CÂMARA</t>
  </si>
  <si>
    <t>EDUCAÇÃO</t>
  </si>
  <si>
    <t>EDUCACAO</t>
  </si>
  <si>
    <t>CFR</t>
  </si>
  <si>
    <t>AG. DO TRAB.</t>
  </si>
  <si>
    <t>DESPORTO</t>
  </si>
  <si>
    <t>DPTO</t>
  </si>
  <si>
    <t xml:space="preserve">AIRCROSS STARTMT CITROEN, FLEX </t>
  </si>
  <si>
    <t>CITROEN C3 LIVE 1.0 MT, 4 PORTAS, FLEX</t>
  </si>
  <si>
    <t>CITROEN C3 LIVE 1.0 MT, 4 PORTAS</t>
  </si>
  <si>
    <t>ECOSPORT XL 1.6 FLEX</t>
  </si>
  <si>
    <t xml:space="preserve">FIAT DOBLO ATTRACTIV 1.4,FLEX </t>
  </si>
  <si>
    <t>FIAT STRADA ENDURANCE SC, FLEX</t>
  </si>
  <si>
    <t>FIAT STRADA ENDURENCE 1.4 CS, FLEX</t>
  </si>
  <si>
    <t>FIAT STRADA FIRE 1.4 CS FLEX</t>
  </si>
  <si>
    <t xml:space="preserve">FIAT/ARGO TREKKING 1.3 FLEX, 2024 </t>
  </si>
  <si>
    <t>FORD KA SE PLUS 1.5 HA  C, FLEX</t>
  </si>
  <si>
    <t>GOL 1.0 FLEX</t>
  </si>
  <si>
    <t>GOL 1.0 GIV FLEX</t>
  </si>
  <si>
    <t>GOL 1.0 TL MCV, FLEX</t>
  </si>
  <si>
    <t>GOL 1.0L MC4 FLEX</t>
  </si>
  <si>
    <t>GOL 1.6, 4 PORTAS</t>
  </si>
  <si>
    <t xml:space="preserve">GOL 1.6, 4 PORTAS, FLEX </t>
  </si>
  <si>
    <t>HB20 1.0 SENSE PLUS, FLEX</t>
  </si>
  <si>
    <t xml:space="preserve">KOMBI 1.4 MI, FLEX </t>
  </si>
  <si>
    <t>L200 TRITON SPT GL, DIESEL S10</t>
  </si>
  <si>
    <t>LOGAN EXP 1.6, FLEX</t>
  </si>
  <si>
    <t>ONIX JOYE 1.0, 4 PORTAS, FLEX</t>
  </si>
  <si>
    <t>ONIX PLUS LTZ 1.0, 4 PORTAS, FLEX</t>
  </si>
  <si>
    <t xml:space="preserve">PALIO FIRE 1.0 FLEX </t>
  </si>
  <si>
    <t>PALIO WEEK ELX, FLEX</t>
  </si>
  <si>
    <t>PALIO WEEKEND 1.4 FLEX</t>
  </si>
  <si>
    <t>PARATI 1.6, FLEX</t>
  </si>
  <si>
    <t xml:space="preserve">RENAULT CLIO CAMPUS 1.0 16 V FLEX  </t>
  </si>
  <si>
    <t xml:space="preserve">RENAULT CLIO CAMPUS 1.0 16 V FLEX </t>
  </si>
  <si>
    <t>SANDERO EXP 1.6, FLEX</t>
  </si>
  <si>
    <t>SIENA ATTRACTIV 1.4, FLEX</t>
  </si>
  <si>
    <t>SPIN 1.8 LTZ, FLEX</t>
  </si>
  <si>
    <t>TOYOTA BANDEIRANTES CAMIONETA PICK-UP</t>
  </si>
  <si>
    <t xml:space="preserve">UNO ATTRACTIVE 1.0, FLEX </t>
  </si>
  <si>
    <t>UNO MILLE ECONMY 1.0</t>
  </si>
  <si>
    <t>COROLLA XEI AT 2.0, FLEX</t>
  </si>
  <si>
    <t>AMBULÂNCIA -  I/M. BENZ 415 MARIMAR AMB</t>
  </si>
  <si>
    <t>AMBULÂNCIA - I/FORD TRANSIT TCA AMB, S-10</t>
  </si>
  <si>
    <t xml:space="preserve">AMBULÂNCIA - I/FORD TRANSIT TCA AMB, S-10 </t>
  </si>
  <si>
    <t>AMBULANCIA PEUGEOT , 127CV</t>
  </si>
  <si>
    <t>AMBULANCIA PEUGEOT, 127CV, DIESEL S10</t>
  </si>
  <si>
    <t>AMBULANCIA RENAULT MASTER 2.8 ROTAN, 114CV</t>
  </si>
  <si>
    <t>AMBULANCIA RENAULT MASTER ALLT 2.3, DIESEL S10</t>
  </si>
  <si>
    <t>AMBULANCIA RENAULT MASTER L1H1 2.1, DIESEL S10,</t>
  </si>
  <si>
    <t>MICROONIBUS JUMPER VETRATO 2.3, 16 LUG., DIESEL S10</t>
  </si>
  <si>
    <t>FIAT DUCATO ENGESIGEXE</t>
  </si>
  <si>
    <t>ONIBUS - MARCOPOLO VOLARE V8L ON, 2022, DIESEL S10</t>
  </si>
  <si>
    <t>MICROONIBUS AGRALE GRANMINI</t>
  </si>
  <si>
    <t>APAE</t>
  </si>
  <si>
    <t>CEDIDO</t>
  </si>
  <si>
    <t xml:space="preserve">ONIBUS VOLARE V6, 2009, 04 </t>
  </si>
  <si>
    <t xml:space="preserve">ONIBUS VOLARE V6, 2009, 03 </t>
  </si>
  <si>
    <t>ONIBUS VOLARE V6, 2009, 02</t>
  </si>
  <si>
    <t>ONIBUS MERCEDES BENZ L1313, 40 P. A DIESEL</t>
  </si>
  <si>
    <t>ONIBUS VOLKSWAGEN 15.190, DIESEL S10</t>
  </si>
  <si>
    <t xml:space="preserve">ONIBUS VOLARE V8, 2009, 05 </t>
  </si>
  <si>
    <t>ONIBUS VOLARE V8, 2009, 06 ÃO</t>
  </si>
  <si>
    <t>ONIBUS VOLARE V8, 2012, DIESEL S10, 07</t>
  </si>
  <si>
    <t xml:space="preserve">ONIBUS VOLARE V8L,  DIESEL S10, 2018, 08 </t>
  </si>
  <si>
    <t xml:space="preserve">ONIBUS VOLKS 15.190, 2013 CEDIDO ESTADO </t>
  </si>
  <si>
    <t>ONIBUS VOLKSVAGEM 15190 EOD 2019, DIESEL S10</t>
  </si>
  <si>
    <t>ONIBUS VOLKSVAGEM MASCA ROMA 226CV, DIESEL S10</t>
  </si>
  <si>
    <t>ONIBUS - IVECO 10-190E, 2021, DIESEL S10</t>
  </si>
  <si>
    <t xml:space="preserve">ONIBUS - IVECO 150S21E, 2017, DIESEL S10, C/ ACESSIB. </t>
  </si>
  <si>
    <t xml:space="preserve">ONIBUS - MICRO IVECO 2009 - 01 </t>
  </si>
  <si>
    <t>ONIBUS - MICRO IVECO, 2013, DIESEL S10, C/ ACESSIB</t>
  </si>
  <si>
    <t>ONIBUS - MICRO MERCEDES BENS, DIESEL S10</t>
  </si>
  <si>
    <t>SALA COSTURA</t>
  </si>
  <si>
    <t xml:space="preserve">ONIBUS - MICRO VOLKSVAGEM </t>
  </si>
  <si>
    <t xml:space="preserve">ONIBUS - MICRO VOLKSVAGEM, 2019, DIESEL S10, </t>
  </si>
  <si>
    <t xml:space="preserve">ONIBUS - VW NEOBUS 15.190 ESC </t>
  </si>
  <si>
    <t>ONIBUS - VW NEOBUS 15.190 ESC.</t>
  </si>
  <si>
    <t>ONIBUS VOLKSWAGEN INDUSCAR CAIO 15190</t>
  </si>
  <si>
    <t xml:space="preserve">ÔNIBUS MARCOPOLO/VOLARE 24P/04,00T/131CV </t>
  </si>
  <si>
    <t>DUCATO COMBINATO 2.8,  2004, DIESEL</t>
  </si>
  <si>
    <t>BOMBEIROS</t>
  </si>
  <si>
    <t xml:space="preserve">CAMINHAO - VW 11.130 - DOAÇÃO DER </t>
  </si>
  <si>
    <t>CAMINHÃO FORD CARGO 2622E BASCULANTE</t>
  </si>
  <si>
    <t>CAMINHÃO FORD CARGO 2622E PRANCHA</t>
  </si>
  <si>
    <t xml:space="preserve">CAMINHÃO FORD CARGO 2629 6X4 BASCULANTE, DIESEL S10, </t>
  </si>
  <si>
    <t>CAMINHÃO FORD CARGO 2629 6X4 BASCULANTE, DIESEL S10</t>
  </si>
  <si>
    <t xml:space="preserve">CAMINHÃO IVECO/TECTOR 170E22, 2014, DIESEL S10 </t>
  </si>
  <si>
    <t>CAMINHÃO IVECO/TECTOR 260E30ID, DIESEL S10</t>
  </si>
  <si>
    <t xml:space="preserve">CAMINHÃO FORD CARGO 2629 6X4 BASCULANTE, DIESEL S10, 2018 </t>
  </si>
  <si>
    <t>CAMINHÃO MERCEDES BENZ ATRON 2729, 2013, DIESEL S10</t>
  </si>
  <si>
    <t xml:space="preserve">CAMINHÃO MERCEDES BENZ ATRON 2729, DIESEL S10, 2014 </t>
  </si>
  <si>
    <t xml:space="preserve">CAMINHÃO TANQUE, MB ATEGO 1419, 2022 </t>
  </si>
  <si>
    <t>CAMINHÃO VOLKS 15180 WORKER 2011 TANQUE</t>
  </si>
  <si>
    <t xml:space="preserve">CAMINHÃO VOLKS TI, 11130, TANQUE 1986 CAPAC 7.000L. - </t>
  </si>
  <si>
    <t xml:space="preserve">CAMINHÃO VOLKS VW 8160 DRC 4X2, DIESEL S10, 2016, COLETOR </t>
  </si>
  <si>
    <t xml:space="preserve">CAMINHÃO VOLVO/FH12 380 4X2T, 2005, REC. FEDERAL - </t>
  </si>
  <si>
    <t xml:space="preserve">CAMIONETA COM CHASSI LONGO FORD F4000, 1988 - </t>
  </si>
  <si>
    <t>ONIBUS VOLARE V6, 2009, 04</t>
  </si>
  <si>
    <t>ONIBUS VOLARE V6, 2009, 03</t>
  </si>
  <si>
    <t xml:space="preserve">ONIBUS VOLARE V6, 2009, 02 </t>
  </si>
  <si>
    <t xml:space="preserve">ONIBUS MERCEDES BENZ L1313, 1983, 40 P. A DIESEL </t>
  </si>
  <si>
    <t>ONIBUS VOLKSWAGEN 15.190, DIESEL S10, 2012</t>
  </si>
  <si>
    <t>ONIBUS VOLARE V8, 2009, 06</t>
  </si>
  <si>
    <t xml:space="preserve">ONIBUS VOLARE V8, 2012, DIESEL S10, 07 </t>
  </si>
  <si>
    <t>ONIBUS VOLARE V8L,  DIESEL S10, 2018, 08</t>
  </si>
  <si>
    <t>ONIBUS VOLKSVAGEM MASCA ROMA 226CV, 2018, DIESEL S10</t>
  </si>
  <si>
    <t xml:space="preserve">ONIBUS - MICRO IVECO, 2013, DIESEL S10, C/ ACESSIB.- </t>
  </si>
  <si>
    <t xml:space="preserve">ONIBUS - MICRO VOLKSVAGEM, 2019, DIESEL S10, - </t>
  </si>
  <si>
    <t xml:space="preserve">ONIBUS - VW NEOBUS 15.190 ESC.,CED. ESTADO - </t>
  </si>
  <si>
    <t xml:space="preserve">ONIBUS VOLKSWAGEN INDUSCAR CAIO 15190, 2008 - </t>
  </si>
  <si>
    <t>ÔNIBUS MARCOPOLO/VOLARE 24P/04,00T/131CV -</t>
  </si>
  <si>
    <t xml:space="preserve">DUCATO COMBINATO 2.8,  2004, DIESEL </t>
  </si>
  <si>
    <t>APP (Morte)</t>
  </si>
  <si>
    <t>APP (Invalidez)</t>
  </si>
  <si>
    <t>Danos Corporais e/ou Materiais</t>
  </si>
  <si>
    <t>LOTE 01</t>
  </si>
  <si>
    <t>VEICULOS DE TRANSPORTE SAUDE ATÉ 400 KM</t>
  </si>
  <si>
    <t>ONIBUS - MARCOPOLO VOLARE V8L ON, 2022, DIESEL S10, C/ ACESSIB.</t>
  </si>
  <si>
    <t>ITEM1- RESPONSABILIDADE CIVIL PARA MICRO/ VANS E ONIBUS (RCO)</t>
  </si>
  <si>
    <t xml:space="preserve"> ITEM 4 - VEICULOS PESADOS/CAMINHÕES, ATÉ 100 KM - TERCEIROS</t>
  </si>
  <si>
    <t xml:space="preserve"> ITEM 3 - VEICULOS DE TRANSPORTE ESTUDANTIL</t>
  </si>
  <si>
    <t>ITEM 2 - VEICULOS DE TRANSPORTE SAUDE ILIMITADO</t>
  </si>
  <si>
    <t>ITEM 1 - VEÍCULOS DE PASSEIO/LOCOMOÇÃO DIÁRIA / ATÉ 400 KM</t>
  </si>
  <si>
    <t>STRADA ENDURANCE CP 1.3 FLEX</t>
  </si>
  <si>
    <t xml:space="preserve">NOVO DUCATTO MINIBUS COMFORT 2.2 </t>
  </si>
  <si>
    <t>ZFA250000R2X31280</t>
  </si>
  <si>
    <t>9BD281AJHRYF35484</t>
  </si>
  <si>
    <t>ATENÇÃO: ESTE MODELO DE PROPOSTA DEVERÁ SER PREENCHIDO PELO LICITANTE VENCEDOR.</t>
  </si>
  <si>
    <t>Ao Pregoeiro do Município de Coronel Vivida – PR</t>
  </si>
  <si>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</si>
  <si>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</si>
  <si>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</si>
  <si>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</si>
  <si>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</si>
  <si>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</si>
  <si>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</si>
  <si>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</si>
  <si>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Apresentamos nossa proposta de preços para fornecimento do(s) lote (s) abaixo detalhado:</t>
  </si>
  <si>
    <t>LOTE</t>
  </si>
  <si>
    <t>QTD</t>
  </si>
  <si>
    <t>UN</t>
  </si>
  <si>
    <t>SER</t>
  </si>
  <si>
    <t>SEGURO VEÍCULOS DE PASSEIO/LOCOMOÇÃO DÁRIA</t>
  </si>
  <si>
    <t>SEGURO VEICULOS TRANSPORTE SAÚDE</t>
  </si>
  <si>
    <t>SEGURO VEÍCULOS TRANSPORTE ESTUDANTIL</t>
  </si>
  <si>
    <t>SEGURO VEÍCULOS PESADOS/CAMINHÕES</t>
  </si>
  <si>
    <t>SEGURO VEÍCULOS BOMBEIROS</t>
  </si>
  <si>
    <t>VALOR UNITÁRIO PROPOSTO R$</t>
  </si>
  <si>
    <t>VALOR TOTAL PROPOSTO R$</t>
  </si>
  <si>
    <t>VALOR MÁXIMO UNITÁRIO R$</t>
  </si>
  <si>
    <t>RESPONSABILIDADE CIVIL MICRO/VAN/ÔNIBUS (RCO)</t>
  </si>
  <si>
    <t>-Validade da proposta: 60 (sessenta) dias.</t>
  </si>
  <si>
    <t>Prazo de execução: Conforme Edital.</t>
  </si>
  <si>
    <t>Nos valores propostos estão inclusos todos os custos operacionais, encargos previdenciários, trabalhistas, tributários, comerciais, fretes e carretos, e quaisquer outros que incidam direta ou indiretamente na execução dos serviços de forma que o objeto do certame não tenha ônus para o Município de Coronel Vivida.</t>
  </si>
  <si>
    <t>Prêmio Proposto R$</t>
  </si>
  <si>
    <t>total item 01</t>
  </si>
  <si>
    <t>total item 02</t>
  </si>
  <si>
    <t>total item 03</t>
  </si>
  <si>
    <t>total item 04</t>
  </si>
  <si>
    <t>total lote 02</t>
  </si>
  <si>
    <t>Local e Data.</t>
  </si>
  <si>
    <t>Nome e Assinatura do Representante Legal</t>
  </si>
  <si>
    <t>VEÍCULOS DE PASSEIO/LOCOMOÇÃO DIÁRIA/ILIMITADO</t>
  </si>
  <si>
    <t>total</t>
  </si>
  <si>
    <t>VALOR DETERMINADO</t>
  </si>
  <si>
    <t>100 % TABELA FIPE</t>
  </si>
  <si>
    <t xml:space="preserve"> ITEM 1 - VEÍCULOS BOMBEIROS, ATÉ 400 KM</t>
  </si>
  <si>
    <t>LOTE 03</t>
  </si>
  <si>
    <t>LOTE 02</t>
  </si>
  <si>
    <t>total lote 03</t>
  </si>
  <si>
    <t>TOTAL DO LOTE 01</t>
  </si>
  <si>
    <t>Prêmio Máximo R$</t>
  </si>
  <si>
    <t>Pregão Eletrônico nº xx/2025</t>
  </si>
  <si>
    <t>TAO 07J05</t>
  </si>
  <si>
    <t>TBD9I61</t>
  </si>
  <si>
    <t>KARDIAN EVOLUTION AT/RENAULT</t>
  </si>
  <si>
    <t>93YRJE003SJ202142</t>
  </si>
  <si>
    <t>TBD9I60</t>
  </si>
  <si>
    <t>KARDIAN EVOLUTION MT / RENAULT</t>
  </si>
  <si>
    <t>B3YRJFOO9S1202064</t>
  </si>
  <si>
    <t>TBD9I62</t>
  </si>
  <si>
    <t>931TOT000S3154647</t>
  </si>
  <si>
    <t>TBD-6C92</t>
  </si>
  <si>
    <t xml:space="preserve">CHEVROLET S10 CD LTZ DD4A R6V </t>
  </si>
  <si>
    <t>2025/2025</t>
  </si>
  <si>
    <t>9BG148MK0SC430087</t>
  </si>
  <si>
    <t>100% TABELA FIPE</t>
  </si>
  <si>
    <t>TAQ 5F52</t>
  </si>
  <si>
    <t>MSU FGT 1 223 M6, DIESEL</t>
  </si>
  <si>
    <t>2024/2025</t>
  </si>
  <si>
    <t>93YF62000SJ064539</t>
  </si>
  <si>
    <t>TAR 4H75</t>
  </si>
  <si>
    <t>ÔNIBUS VOLARE V8L LOTAÇÃO – EURO VI, A DIESEL</t>
  </si>
  <si>
    <t>93PB43A10SC101567</t>
  </si>
  <si>
    <t>TAZ0F80</t>
  </si>
  <si>
    <t>FURGÃO COM SALÃO ADAPTADO PARA AMBULÂNCIA TIPO B -RENAULT MASTER L1H1</t>
  </si>
  <si>
    <t>93YF62000SJ143998</t>
  </si>
  <si>
    <t>TAZ0F82</t>
  </si>
  <si>
    <t>93YF62009SJ144017</t>
  </si>
  <si>
    <t>TAZ0F81</t>
  </si>
  <si>
    <t>93YF62005SJ144001</t>
  </si>
  <si>
    <t>TAZ0F79</t>
  </si>
  <si>
    <t>93YF62001SJ143993</t>
  </si>
  <si>
    <t>TBW0F44</t>
  </si>
  <si>
    <t>VEICULO TIPO FURGAO COM SALAO ADAPTADO PARA AMBULANCIA TIPO B</t>
  </si>
  <si>
    <t>93Y162S07TJ243613</t>
  </si>
  <si>
    <t>TBW0F41</t>
  </si>
  <si>
    <t>93YF62S05TJ243612</t>
  </si>
  <si>
    <t>TBV8H74</t>
  </si>
  <si>
    <t>RENAULT MASTER PL2 VIPKA TIPO DE OPERAÇÃO: 0 - OUTROS</t>
  </si>
  <si>
    <t>93YF62S02TJ244040</t>
  </si>
  <si>
    <t>TBV8H73</t>
  </si>
  <si>
    <t>93YF62S01TJ244059</t>
  </si>
  <si>
    <t>TAQ 2B24</t>
  </si>
  <si>
    <t>TBT2D46</t>
  </si>
  <si>
    <t>RENAULT/MASTER/MASTER INOVA BUS</t>
  </si>
  <si>
    <t>2025/2026</t>
  </si>
  <si>
    <t>93YF62S0XTJ245548</t>
  </si>
  <si>
    <t>TAP 0E68</t>
  </si>
  <si>
    <t>RENAULT MASTER MINIBUS COM ACESSIBILIDADE TIPO G, A DIESEL</t>
  </si>
  <si>
    <t>93YF62000SJ014627</t>
  </si>
  <si>
    <t>TAR-4H76</t>
  </si>
  <si>
    <t>VW NEOBUS 8.180E, CAPACIDADE 30P/, DIESEL</t>
  </si>
  <si>
    <t>953AD5TF3SR008237</t>
  </si>
  <si>
    <t>TBE9J71</t>
  </si>
  <si>
    <t>IVECO BUS 10-190 - ORE2 MASCARELLO</t>
  </si>
  <si>
    <t>93ZK61BDZT8710917</t>
  </si>
  <si>
    <t>TBE9J70</t>
  </si>
  <si>
    <t>IVECO BUS 15-210 - ORE3</t>
  </si>
  <si>
    <t>932E61LFZT8711550</t>
  </si>
  <si>
    <t>TBQ 7E19</t>
  </si>
  <si>
    <t>ONIBUS 44 LUG. M.B. SAUDE</t>
  </si>
  <si>
    <t>9BM384056SB371117</t>
  </si>
  <si>
    <t>TBY2H31</t>
  </si>
  <si>
    <t>IVECO/BUS 15-210E-C - ORE3</t>
  </si>
  <si>
    <t>93ZK61LFZT8714558</t>
  </si>
  <si>
    <t>TBA1I65</t>
  </si>
  <si>
    <t>IVECO DAILY 65-180 CS HI MATIC EE 4350 TQ 90L</t>
  </si>
  <si>
    <t>MEIO AMBIENTE</t>
  </si>
  <si>
    <t>93ZC665DHS8207752</t>
  </si>
  <si>
    <t>ANEXO IV - Modelo de Proposta de Preços</t>
  </si>
  <si>
    <t>PREGÃO ELETRÔNICO Nº 70/2025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</si>
</sst>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&quot;\ #,##0.00;[Red]&quot;R$&quot;\ \-#,##0.00"/>
  </numFmts>
  <fonts count="2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color rgb="FF33333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3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4" fontId="17" fillId="0" borderId="1" xfId="1" applyFont="1" applyFill="1" applyBorder="1" applyAlignment="1" applyProtection="1">
      <alignment horizontal="left" vertical="center"/>
    </xf>
    <xf numFmtId="44" fontId="17" fillId="0" borderId="4" xfId="1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right" vertical="top"/>
    </xf>
    <xf numFmtId="44" fontId="17" fillId="0" borderId="0" xfId="1" applyFont="1" applyFill="1" applyBorder="1" applyAlignment="1" applyProtection="1">
      <alignment horizontal="left" vertical="center"/>
    </xf>
    <xf numFmtId="4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4" fontId="5" fillId="0" borderId="0" xfId="1" applyFont="1" applyFill="1" applyAlignment="1" applyProtection="1">
      <alignment horizontal="left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right" vertical="center" wrapText="1"/>
    </xf>
    <xf numFmtId="0" fontId="6" fillId="11" borderId="1" xfId="0" applyFont="1" applyFill="1" applyBorder="1" applyAlignment="1">
      <alignment horizontal="right" vertical="center" wrapText="1"/>
    </xf>
    <xf numFmtId="1" fontId="19" fillId="3" borderId="1" xfId="0" applyNumberFormat="1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8" fontId="19" fillId="3" borderId="1" xfId="0" applyNumberFormat="1" applyFont="1" applyFill="1" applyBorder="1" applyAlignment="1">
      <alignment horizontal="center" vertical="center" wrapText="1"/>
    </xf>
    <xf numFmtId="8" fontId="21" fillId="3" borderId="1" xfId="0" applyNumberFormat="1" applyFont="1" applyFill="1" applyBorder="1" applyAlignment="1">
      <alignment horizontal="center" vertical="center" wrapText="1"/>
    </xf>
    <xf numFmtId="44" fontId="4" fillId="8" borderId="2" xfId="1" applyFont="1" applyFill="1" applyBorder="1" applyAlignment="1" applyProtection="1">
      <alignment horizontal="right" vertical="center"/>
    </xf>
    <xf numFmtId="0" fontId="20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left" vertical="center" wrapText="1"/>
    </xf>
    <xf numFmtId="1" fontId="20" fillId="3" borderId="5" xfId="0" applyNumberFormat="1" applyFont="1" applyFill="1" applyBorder="1" applyAlignment="1">
      <alignment horizontal="center" vertical="center" shrinkToFit="1"/>
    </xf>
    <xf numFmtId="8" fontId="20" fillId="3" borderId="5" xfId="0" applyNumberFormat="1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shrinkToFit="1"/>
    </xf>
    <xf numFmtId="165" fontId="20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43" fontId="2" fillId="8" borderId="0" xfId="0" applyNumberFormat="1" applyFont="1" applyFill="1" applyAlignment="1">
      <alignment horizontal="right" vertical="center"/>
    </xf>
    <xf numFmtId="44" fontId="2" fillId="11" borderId="1" xfId="1" applyFont="1" applyFill="1" applyBorder="1" applyAlignment="1" applyProtection="1">
      <alignment horizontal="right" vertical="center"/>
    </xf>
    <xf numFmtId="1" fontId="10" fillId="3" borderId="1" xfId="0" applyNumberFormat="1" applyFont="1" applyFill="1" applyBorder="1" applyAlignment="1">
      <alignment horizontal="center" vertical="center"/>
    </xf>
    <xf numFmtId="44" fontId="14" fillId="8" borderId="2" xfId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shrinkToFit="1"/>
    </xf>
    <xf numFmtId="43" fontId="4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4" fontId="2" fillId="8" borderId="0" xfId="1" applyFont="1" applyFill="1" applyAlignment="1" applyProtection="1">
      <alignment horizontal="right" vertical="center"/>
    </xf>
    <xf numFmtId="44" fontId="2" fillId="11" borderId="1" xfId="0" applyNumberFormat="1" applyFont="1" applyFill="1" applyBorder="1" applyAlignment="1">
      <alignment horizontal="right" vertical="center"/>
    </xf>
    <xf numFmtId="1" fontId="4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right" vertical="center" wrapText="1"/>
    </xf>
    <xf numFmtId="1" fontId="19" fillId="7" borderId="1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vertical="center" wrapText="1"/>
    </xf>
    <xf numFmtId="1" fontId="19" fillId="7" borderId="1" xfId="0" applyNumberFormat="1" applyFont="1" applyFill="1" applyBorder="1" applyAlignment="1">
      <alignment horizontal="center" vertical="center" shrinkToFit="1"/>
    </xf>
    <xf numFmtId="0" fontId="20" fillId="7" borderId="2" xfId="0" applyFont="1" applyFill="1" applyBorder="1" applyAlignment="1">
      <alignment horizontal="center" vertical="center" wrapText="1"/>
    </xf>
    <xf numFmtId="8" fontId="19" fillId="7" borderId="1" xfId="0" applyNumberFormat="1" applyFont="1" applyFill="1" applyBorder="1" applyAlignment="1">
      <alignment horizontal="center" vertical="center" wrapText="1"/>
    </xf>
    <xf numFmtId="8" fontId="19" fillId="7" borderId="4" xfId="0" applyNumberFormat="1" applyFont="1" applyFill="1" applyBorder="1" applyAlignment="1">
      <alignment horizontal="center" vertical="center" wrapText="1"/>
    </xf>
    <xf numFmtId="44" fontId="4" fillId="8" borderId="2" xfId="1" applyFont="1" applyFill="1" applyBorder="1" applyAlignment="1" applyProtection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left" vertical="center" wrapText="1"/>
    </xf>
    <xf numFmtId="4" fontId="19" fillId="7" borderId="1" xfId="0" applyNumberFormat="1" applyFont="1" applyFill="1" applyBorder="1" applyAlignment="1">
      <alignment horizontal="center" vertical="center" wrapText="1"/>
    </xf>
    <xf numFmtId="165" fontId="19" fillId="7" borderId="1" xfId="0" applyNumberFormat="1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65" fontId="22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1" fontId="10" fillId="7" borderId="0" xfId="0" applyNumberFormat="1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1" fontId="10" fillId="7" borderId="0" xfId="0" applyNumberFormat="1" applyFont="1" applyFill="1" applyAlignment="1">
      <alignment horizontal="center" vertical="center" shrinkToFit="1"/>
    </xf>
    <xf numFmtId="0" fontId="10" fillId="7" borderId="0" xfId="0" applyFont="1" applyFill="1" applyAlignment="1">
      <alignment horizontal="center" vertical="center"/>
    </xf>
    <xf numFmtId="43" fontId="10" fillId="7" borderId="0" xfId="0" applyNumberFormat="1" applyFont="1" applyFill="1" applyAlignment="1">
      <alignment horizontal="center" vertical="center"/>
    </xf>
    <xf numFmtId="44" fontId="2" fillId="8" borderId="0" xfId="1" applyFont="1" applyFill="1" applyAlignment="1" applyProtection="1">
      <alignment horizontal="center" vertical="center"/>
    </xf>
    <xf numFmtId="44" fontId="2" fillId="11" borderId="1" xfId="1" applyFont="1" applyFill="1" applyBorder="1" applyAlignment="1" applyProtection="1">
      <alignment horizontal="right" vertical="top"/>
    </xf>
    <xf numFmtId="0" fontId="9" fillId="7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right" vertical="center" wrapText="1"/>
    </xf>
    <xf numFmtId="0" fontId="20" fillId="7" borderId="1" xfId="0" applyFont="1" applyFill="1" applyBorder="1" applyAlignment="1">
      <alignment horizontal="left" vertical="center" wrapText="1"/>
    </xf>
    <xf numFmtId="44" fontId="4" fillId="8" borderId="1" xfId="1" applyFont="1" applyFill="1" applyBorder="1" applyAlignment="1" applyProtection="1">
      <alignment horizontal="right" vertical="center"/>
    </xf>
    <xf numFmtId="0" fontId="19" fillId="7" borderId="1" xfId="0" applyFont="1" applyFill="1" applyBorder="1" applyAlignment="1">
      <alignment horizontal="center" vertical="center"/>
    </xf>
    <xf numFmtId="4" fontId="19" fillId="7" borderId="1" xfId="0" applyNumberFormat="1" applyFont="1" applyFill="1" applyBorder="1" applyAlignment="1">
      <alignment horizontal="center" vertical="center"/>
    </xf>
    <xf numFmtId="1" fontId="4" fillId="7" borderId="0" xfId="0" applyNumberFormat="1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1" fontId="4" fillId="7" borderId="0" xfId="0" applyNumberFormat="1" applyFont="1" applyFill="1" applyAlignment="1">
      <alignment horizontal="center" vertical="center" shrinkToFit="1"/>
    </xf>
    <xf numFmtId="0" fontId="4" fillId="7" borderId="0" xfId="0" applyFont="1" applyFill="1" applyAlignment="1">
      <alignment horizontal="center" vertical="center"/>
    </xf>
    <xf numFmtId="43" fontId="4" fillId="7" borderId="0" xfId="0" applyNumberFormat="1" applyFont="1" applyFill="1" applyAlignment="1">
      <alignment horizontal="center" vertical="center"/>
    </xf>
    <xf numFmtId="0" fontId="2" fillId="11" borderId="0" xfId="0" applyFont="1" applyFill="1" applyAlignment="1">
      <alignment horizontal="right" vertical="top"/>
    </xf>
    <xf numFmtId="0" fontId="2" fillId="7" borderId="0" xfId="0" applyFont="1" applyFill="1" applyAlignment="1">
      <alignment horizontal="center" vertical="center"/>
    </xf>
    <xf numFmtId="44" fontId="2" fillId="11" borderId="0" xfId="1" applyFont="1" applyFill="1" applyAlignment="1" applyProtection="1">
      <alignment horizontal="right" vertical="top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right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/>
    </xf>
    <xf numFmtId="8" fontId="19" fillId="4" borderId="1" xfId="0" applyNumberFormat="1" applyFont="1" applyFill="1" applyBorder="1" applyAlignment="1">
      <alignment horizontal="center" vertical="center" wrapText="1"/>
    </xf>
    <xf numFmtId="8" fontId="19" fillId="4" borderId="4" xfId="0" applyNumberFormat="1" applyFont="1" applyFill="1" applyBorder="1" applyAlignment="1">
      <alignment horizontal="center" vertical="center" wrapText="1"/>
    </xf>
    <xf numFmtId="44" fontId="4" fillId="8" borderId="1" xfId="1" applyFont="1" applyFill="1" applyBorder="1" applyAlignment="1" applyProtection="1">
      <alignment horizontal="center" vertical="center"/>
    </xf>
    <xf numFmtId="1" fontId="19" fillId="4" borderId="0" xfId="0" applyNumberFormat="1" applyFont="1" applyFill="1" applyAlignment="1">
      <alignment horizontal="center" vertical="center"/>
    </xf>
    <xf numFmtId="0" fontId="20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1" fontId="19" fillId="4" borderId="5" xfId="0" applyNumberFormat="1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/>
    </xf>
    <xf numFmtId="4" fontId="19" fillId="4" borderId="5" xfId="0" applyNumberFormat="1" applyFont="1" applyFill="1" applyBorder="1" applyAlignment="1">
      <alignment horizontal="center" vertical="center" wrapText="1"/>
    </xf>
    <xf numFmtId="165" fontId="19" fillId="4" borderId="5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/>
    </xf>
    <xf numFmtId="1" fontId="4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1" fontId="4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 applyAlignment="1">
      <alignment horizontal="center" vertical="center"/>
    </xf>
    <xf numFmtId="43" fontId="4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right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1" fontId="19" fillId="2" borderId="1" xfId="0" applyNumberFormat="1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wrapText="1"/>
    </xf>
    <xf numFmtId="8" fontId="19" fillId="2" borderId="1" xfId="0" applyNumberFormat="1" applyFont="1" applyFill="1" applyBorder="1" applyAlignment="1">
      <alignment horizontal="center" vertical="center" wrapText="1"/>
    </xf>
    <xf numFmtId="8" fontId="19" fillId="2" borderId="4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justify" vertical="center" wrapText="1"/>
    </xf>
    <xf numFmtId="0" fontId="20" fillId="2" borderId="3" xfId="0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10" borderId="0" xfId="0" applyNumberFormat="1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1" fontId="4" fillId="10" borderId="0" xfId="0" applyNumberFormat="1" applyFont="1" applyFill="1" applyAlignment="1">
      <alignment horizontal="center" vertical="center" shrinkToFit="1"/>
    </xf>
    <xf numFmtId="0" fontId="4" fillId="10" borderId="0" xfId="0" applyFont="1" applyFill="1" applyAlignment="1">
      <alignment horizontal="center" vertical="center"/>
    </xf>
    <xf numFmtId="164" fontId="2" fillId="10" borderId="0" xfId="0" applyNumberFormat="1" applyFont="1" applyFill="1" applyAlignment="1">
      <alignment horizontal="center" vertical="center"/>
    </xf>
    <xf numFmtId="44" fontId="2" fillId="10" borderId="0" xfId="0" applyNumberFormat="1" applyFont="1" applyFill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right" vertical="center" wrapText="1"/>
    </xf>
    <xf numFmtId="1" fontId="11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top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65" fontId="19" fillId="5" borderId="1" xfId="0" applyNumberFormat="1" applyFont="1" applyFill="1" applyBorder="1" applyAlignment="1">
      <alignment horizontal="center" vertical="center"/>
    </xf>
    <xf numFmtId="44" fontId="12" fillId="8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top"/>
    </xf>
    <xf numFmtId="1" fontId="12" fillId="5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44" fontId="15" fillId="8" borderId="0" xfId="1" applyFont="1" applyFill="1" applyAlignment="1" applyProtection="1">
      <alignment horizontal="center" vertical="center"/>
    </xf>
    <xf numFmtId="44" fontId="15" fillId="11" borderId="0" xfId="1" applyFont="1" applyFill="1" applyAlignment="1" applyProtection="1">
      <alignment horizontal="right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left" vertical="center" wrapText="1"/>
    </xf>
    <xf numFmtId="1" fontId="19" fillId="12" borderId="1" xfId="0" applyNumberFormat="1" applyFont="1" applyFill="1" applyBorder="1" applyAlignment="1">
      <alignment horizontal="center" vertical="center" shrinkToFit="1"/>
    </xf>
    <xf numFmtId="8" fontId="19" fillId="12" borderId="1" xfId="0" applyNumberFormat="1" applyFont="1" applyFill="1" applyBorder="1" applyAlignment="1">
      <alignment horizontal="center" vertical="center" wrapText="1"/>
    </xf>
    <xf numFmtId="44" fontId="4" fillId="8" borderId="1" xfId="0" applyNumberFormat="1" applyFont="1" applyFill="1" applyBorder="1" applyAlignment="1">
      <alignment horizontal="right" vertical="center" wrapText="1"/>
    </xf>
    <xf numFmtId="8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20" fillId="12" borderId="1" xfId="0" applyNumberFormat="1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vertical="center" wrapText="1"/>
    </xf>
    <xf numFmtId="8" fontId="20" fillId="12" borderId="1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center" vertical="center" wrapText="1"/>
    </xf>
    <xf numFmtId="1" fontId="10" fillId="12" borderId="1" xfId="0" applyNumberFormat="1" applyFont="1" applyFill="1" applyBorder="1" applyAlignment="1">
      <alignment horizontal="center" vertical="center" shrinkToFit="1"/>
    </xf>
    <xf numFmtId="0" fontId="10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left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19" fillId="12" borderId="0" xfId="0" applyFont="1" applyFill="1" applyAlignment="1">
      <alignment horizontal="center" vertical="center"/>
    </xf>
    <xf numFmtId="0" fontId="10" fillId="12" borderId="1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44" fontId="2" fillId="8" borderId="1" xfId="1" applyFont="1" applyFill="1" applyBorder="1" applyAlignment="1" applyProtection="1">
      <alignment horizontal="right" vertical="center" wrapText="1"/>
    </xf>
    <xf numFmtId="44" fontId="4" fillId="11" borderId="1" xfId="1" applyFont="1" applyFill="1" applyBorder="1" applyAlignment="1" applyProtection="1">
      <alignment horizontal="right" vertical="center"/>
      <protection locked="0"/>
    </xf>
    <xf numFmtId="44" fontId="4" fillId="11" borderId="1" xfId="1" applyFont="1" applyFill="1" applyBorder="1" applyAlignment="1" applyProtection="1">
      <alignment horizontal="right" vertical="top"/>
      <protection locked="0"/>
    </xf>
    <xf numFmtId="44" fontId="4" fillId="11" borderId="1" xfId="1" applyFont="1" applyFill="1" applyBorder="1" applyAlignment="1" applyProtection="1">
      <alignment horizontal="left" vertical="top"/>
      <protection locked="0"/>
    </xf>
    <xf numFmtId="44" fontId="12" fillId="11" borderId="1" xfId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7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justify" vertical="center"/>
    </xf>
    <xf numFmtId="44" fontId="18" fillId="11" borderId="1" xfId="1" applyFont="1" applyFill="1" applyBorder="1" applyAlignment="1" applyProtection="1">
      <alignment horizontal="right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82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9"/>
  <sheetViews>
    <sheetView tabSelected="1" topLeftCell="E1" zoomScale="90" zoomScaleNormal="90" workbookViewId="0">
      <selection activeCell="A2" sqref="A2:M2"/>
    </sheetView>
  </sheetViews>
  <sheetFormatPr defaultColWidth="9.33203125" defaultRowHeight="13.8" x14ac:dyDescent="0.25"/>
  <cols>
    <col min="1" max="1" width="8.44140625" style="1" customWidth="1"/>
    <col min="2" max="2" width="16.109375" style="160" customWidth="1"/>
    <col min="3" max="3" width="13.6640625" style="1" customWidth="1"/>
    <col min="4" max="4" width="12.77734375" style="1" customWidth="1"/>
    <col min="5" max="5" width="10.77734375" style="1" customWidth="1"/>
    <col min="6" max="6" width="22.33203125" style="1" customWidth="1"/>
    <col min="7" max="7" width="20.109375" style="1" customWidth="1"/>
    <col min="8" max="8" width="20" style="1" bestFit="1" customWidth="1"/>
    <col min="9" max="9" width="17" style="1" bestFit="1" customWidth="1"/>
    <col min="10" max="10" width="15.6640625" style="1" bestFit="1" customWidth="1"/>
    <col min="11" max="11" width="23" style="1" bestFit="1" customWidth="1"/>
    <col min="12" max="12" width="18" style="1" customWidth="1"/>
    <col min="13" max="13" width="22.33203125" style="1" customWidth="1"/>
    <col min="14" max="14" width="18" style="1" customWidth="1"/>
    <col min="15" max="16384" width="9.33203125" style="1"/>
  </cols>
  <sheetData>
    <row r="1" spans="1:13" ht="25.8" x14ac:dyDescent="0.25">
      <c r="A1" s="237" t="s">
        <v>539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25.8" x14ac:dyDescent="0.25">
      <c r="A2" s="229" t="s">
        <v>540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3" ht="25.8" x14ac:dyDescent="0.25">
      <c r="A3" s="238" t="s">
        <v>426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ht="25.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8" x14ac:dyDescent="0.25">
      <c r="A5" s="224" t="s">
        <v>427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 ht="18" x14ac:dyDescent="0.25">
      <c r="A6" s="239" t="s">
        <v>471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</row>
    <row r="7" spans="1:13" ht="18" x14ac:dyDescent="0.25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ht="18" x14ac:dyDescent="0.25">
      <c r="A8" s="4" t="s">
        <v>428</v>
      </c>
      <c r="B8" s="4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</row>
    <row r="9" spans="1:13" ht="18" x14ac:dyDescent="0.25">
      <c r="A9" s="224" t="s">
        <v>429</v>
      </c>
      <c r="B9" s="224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</row>
    <row r="10" spans="1:13" ht="18" x14ac:dyDescent="0.25">
      <c r="A10" s="224" t="s">
        <v>430</v>
      </c>
      <c r="B10" s="224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</row>
    <row r="11" spans="1:13" ht="18" x14ac:dyDescent="0.25">
      <c r="A11" s="224" t="s">
        <v>431</v>
      </c>
      <c r="B11" s="224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</row>
    <row r="12" spans="1:13" ht="18" x14ac:dyDescent="0.25">
      <c r="A12" s="224" t="s">
        <v>432</v>
      </c>
      <c r="B12" s="224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</row>
    <row r="13" spans="1:13" ht="18" x14ac:dyDescent="0.25">
      <c r="A13" s="224" t="s">
        <v>433</v>
      </c>
      <c r="B13" s="224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</row>
    <row r="14" spans="1:13" ht="18" x14ac:dyDescent="0.25">
      <c r="A14" s="224" t="s">
        <v>434</v>
      </c>
      <c r="B14" s="224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</row>
    <row r="15" spans="1:13" ht="18" x14ac:dyDescent="0.25">
      <c r="A15" s="224" t="s">
        <v>435</v>
      </c>
      <c r="B15" s="224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</row>
    <row r="16" spans="1:13" ht="18" x14ac:dyDescent="0.25">
      <c r="A16" s="224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</row>
    <row r="17" spans="1:13" ht="18" x14ac:dyDescent="0.25">
      <c r="A17" s="224" t="s">
        <v>436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</row>
    <row r="18" spans="1:13" ht="18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5"/>
      <c r="M18" s="5"/>
    </row>
    <row r="19" spans="1:13" ht="28.8" x14ac:dyDescent="0.25">
      <c r="A19" s="6" t="s">
        <v>437</v>
      </c>
      <c r="B19" s="7" t="s">
        <v>252</v>
      </c>
      <c r="C19" s="7" t="s">
        <v>438</v>
      </c>
      <c r="D19" s="7" t="s">
        <v>439</v>
      </c>
      <c r="E19" s="7" t="s">
        <v>280</v>
      </c>
      <c r="F19" s="225" t="s">
        <v>281</v>
      </c>
      <c r="G19" s="225"/>
      <c r="H19" s="225"/>
      <c r="I19" s="225"/>
      <c r="J19" s="225"/>
      <c r="K19" s="6" t="s">
        <v>448</v>
      </c>
      <c r="L19" s="6" t="s">
        <v>446</v>
      </c>
      <c r="M19" s="6" t="s">
        <v>447</v>
      </c>
    </row>
    <row r="20" spans="1:13" ht="14.4" x14ac:dyDescent="0.25">
      <c r="A20" s="8">
        <v>1</v>
      </c>
      <c r="B20" s="9">
        <v>1</v>
      </c>
      <c r="C20" s="9">
        <v>1</v>
      </c>
      <c r="D20" s="9" t="s">
        <v>440</v>
      </c>
      <c r="E20" s="9">
        <v>24295</v>
      </c>
      <c r="F20" s="222" t="s">
        <v>441</v>
      </c>
      <c r="G20" s="222"/>
      <c r="H20" s="222"/>
      <c r="I20" s="222"/>
      <c r="J20" s="222"/>
      <c r="K20" s="10">
        <v>235038.23</v>
      </c>
      <c r="L20" s="10">
        <f>N111</f>
        <v>0</v>
      </c>
      <c r="M20" s="10">
        <f>L20*C20</f>
        <v>0</v>
      </c>
    </row>
    <row r="21" spans="1:13" ht="14.4" x14ac:dyDescent="0.25">
      <c r="A21" s="8">
        <v>1</v>
      </c>
      <c r="B21" s="9">
        <v>2</v>
      </c>
      <c r="C21" s="9">
        <v>1</v>
      </c>
      <c r="D21" s="9" t="s">
        <v>440</v>
      </c>
      <c r="E21" s="9">
        <v>24311</v>
      </c>
      <c r="F21" s="222" t="s">
        <v>442</v>
      </c>
      <c r="G21" s="222"/>
      <c r="H21" s="222"/>
      <c r="I21" s="222"/>
      <c r="J21" s="222"/>
      <c r="K21" s="10">
        <v>229940.86</v>
      </c>
      <c r="L21" s="10">
        <f>N144</f>
        <v>0</v>
      </c>
      <c r="M21" s="10">
        <f t="shared" ref="M21:M26" si="0">L21*C21</f>
        <v>0</v>
      </c>
    </row>
    <row r="22" spans="1:13" ht="14.4" x14ac:dyDescent="0.25">
      <c r="A22" s="8">
        <v>1</v>
      </c>
      <c r="B22" s="9">
        <v>3</v>
      </c>
      <c r="C22" s="9">
        <v>1</v>
      </c>
      <c r="D22" s="9" t="s">
        <v>440</v>
      </c>
      <c r="E22" s="9">
        <v>24312</v>
      </c>
      <c r="F22" s="222" t="s">
        <v>443</v>
      </c>
      <c r="G22" s="222"/>
      <c r="H22" s="222"/>
      <c r="I22" s="222"/>
      <c r="J22" s="230"/>
      <c r="K22" s="10">
        <v>301337.61</v>
      </c>
      <c r="L22" s="10">
        <f>N178</f>
        <v>0</v>
      </c>
      <c r="M22" s="11">
        <f t="shared" si="0"/>
        <v>0</v>
      </c>
    </row>
    <row r="23" spans="1:13" ht="14.4" x14ac:dyDescent="0.25">
      <c r="A23" s="8">
        <v>1</v>
      </c>
      <c r="B23" s="9">
        <v>4</v>
      </c>
      <c r="C23" s="9">
        <v>1</v>
      </c>
      <c r="D23" s="9" t="s">
        <v>440</v>
      </c>
      <c r="E23" s="9">
        <v>24313</v>
      </c>
      <c r="F23" s="222" t="s">
        <v>444</v>
      </c>
      <c r="G23" s="222"/>
      <c r="H23" s="222"/>
      <c r="I23" s="222"/>
      <c r="J23" s="230"/>
      <c r="K23" s="10">
        <v>134953.37</v>
      </c>
      <c r="L23" s="10">
        <f>N204</f>
        <v>0</v>
      </c>
      <c r="M23" s="11">
        <f t="shared" si="0"/>
        <v>0</v>
      </c>
    </row>
    <row r="24" spans="1:13" ht="14.4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 t="s">
        <v>462</v>
      </c>
      <c r="K24" s="13">
        <f>SUM(K20:K23)</f>
        <v>901270.07</v>
      </c>
      <c r="L24" s="14"/>
      <c r="M24" s="10">
        <f>SUM(M20:M23)</f>
        <v>0</v>
      </c>
    </row>
    <row r="25" spans="1:13" ht="14.4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5"/>
    </row>
    <row r="26" spans="1:13" ht="14.4" x14ac:dyDescent="0.25">
      <c r="A26" s="8">
        <v>2</v>
      </c>
      <c r="B26" s="9">
        <v>1</v>
      </c>
      <c r="C26" s="9">
        <v>1</v>
      </c>
      <c r="D26" s="9" t="s">
        <v>440</v>
      </c>
      <c r="E26" s="9">
        <v>24314</v>
      </c>
      <c r="F26" s="222" t="s">
        <v>445</v>
      </c>
      <c r="G26" s="222"/>
      <c r="H26" s="222"/>
      <c r="I26" s="222"/>
      <c r="J26" s="222"/>
      <c r="K26" s="10">
        <v>45192.99</v>
      </c>
      <c r="L26" s="10">
        <f>N219</f>
        <v>0</v>
      </c>
      <c r="M26" s="10">
        <f t="shared" si="0"/>
        <v>0</v>
      </c>
    </row>
    <row r="27" spans="1:13" ht="14.4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28.8" x14ac:dyDescent="0.25">
      <c r="A28" s="6" t="s">
        <v>437</v>
      </c>
      <c r="B28" s="6" t="s">
        <v>252</v>
      </c>
      <c r="C28" s="6" t="s">
        <v>438</v>
      </c>
      <c r="D28" s="6" t="s">
        <v>439</v>
      </c>
      <c r="E28" s="6" t="s">
        <v>280</v>
      </c>
      <c r="F28" s="225" t="s">
        <v>281</v>
      </c>
      <c r="G28" s="225"/>
      <c r="H28" s="225"/>
      <c r="I28" s="225"/>
      <c r="J28" s="225"/>
      <c r="K28" s="6" t="s">
        <v>448</v>
      </c>
      <c r="L28" s="6" t="s">
        <v>446</v>
      </c>
      <c r="M28" s="6" t="s">
        <v>447</v>
      </c>
    </row>
    <row r="29" spans="1:13" ht="14.4" x14ac:dyDescent="0.25">
      <c r="A29" s="8">
        <v>3</v>
      </c>
      <c r="B29" s="9">
        <v>1</v>
      </c>
      <c r="C29" s="9">
        <v>1</v>
      </c>
      <c r="D29" s="9" t="s">
        <v>440</v>
      </c>
      <c r="E29" s="9">
        <v>24315</v>
      </c>
      <c r="F29" s="222" t="s">
        <v>449</v>
      </c>
      <c r="G29" s="222"/>
      <c r="H29" s="222"/>
      <c r="I29" s="222"/>
      <c r="J29" s="222"/>
      <c r="K29" s="10">
        <v>124659.84</v>
      </c>
      <c r="L29" s="10">
        <f>I278</f>
        <v>0</v>
      </c>
      <c r="M29" s="10">
        <f>L29*C29</f>
        <v>0</v>
      </c>
    </row>
    <row r="30" spans="1:13" ht="18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17"/>
      <c r="L30" s="17"/>
      <c r="M30" s="17"/>
    </row>
    <row r="31" spans="1:13" ht="15.6" x14ac:dyDescent="0.25">
      <c r="A31" s="240" t="s">
        <v>450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</row>
    <row r="32" spans="1:13" ht="15.6" x14ac:dyDescent="0.25">
      <c r="A32" s="240" t="s">
        <v>451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</row>
    <row r="33" spans="1:15" x14ac:dyDescent="0.25">
      <c r="A33" s="241" t="s">
        <v>452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</row>
    <row r="34" spans="1:15" x14ac:dyDescent="0.25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</row>
    <row r="35" spans="1:15" ht="1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5" ht="18" x14ac:dyDescent="0.25">
      <c r="A36" s="227" t="s">
        <v>414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</row>
    <row r="37" spans="1:15" ht="18" x14ac:dyDescent="0.25">
      <c r="A37" s="231" t="s">
        <v>421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</row>
    <row r="38" spans="1:15" ht="50.25" customHeight="1" x14ac:dyDescent="0.25">
      <c r="A38" s="18" t="s">
        <v>252</v>
      </c>
      <c r="B38" s="18" t="s">
        <v>247</v>
      </c>
      <c r="C38" s="18" t="s">
        <v>248</v>
      </c>
      <c r="D38" s="19" t="s">
        <v>282</v>
      </c>
      <c r="E38" s="18" t="s">
        <v>249</v>
      </c>
      <c r="F38" s="20" t="s">
        <v>250</v>
      </c>
      <c r="G38" s="20" t="s">
        <v>463</v>
      </c>
      <c r="H38" s="21" t="s">
        <v>277</v>
      </c>
      <c r="I38" s="21" t="s">
        <v>278</v>
      </c>
      <c r="J38" s="21" t="s">
        <v>279</v>
      </c>
      <c r="K38" s="21" t="s">
        <v>411</v>
      </c>
      <c r="L38" s="21" t="s">
        <v>412</v>
      </c>
      <c r="M38" s="22" t="s">
        <v>470</v>
      </c>
      <c r="N38" s="23" t="s">
        <v>453</v>
      </c>
    </row>
    <row r="39" spans="1:15" ht="50.25" customHeight="1" x14ac:dyDescent="0.25">
      <c r="A39" s="24">
        <v>1</v>
      </c>
      <c r="B39" s="25" t="s">
        <v>0</v>
      </c>
      <c r="C39" s="26" t="s">
        <v>305</v>
      </c>
      <c r="D39" s="25" t="s">
        <v>283</v>
      </c>
      <c r="E39" s="24">
        <v>2019</v>
      </c>
      <c r="F39" s="25" t="s">
        <v>1</v>
      </c>
      <c r="G39" s="25" t="s">
        <v>464</v>
      </c>
      <c r="H39" s="27">
        <v>400000</v>
      </c>
      <c r="I39" s="27">
        <v>400000</v>
      </c>
      <c r="J39" s="27">
        <v>80000</v>
      </c>
      <c r="K39" s="28">
        <v>10000</v>
      </c>
      <c r="L39" s="28">
        <v>10000</v>
      </c>
      <c r="M39" s="29">
        <v>3419.92</v>
      </c>
      <c r="N39" s="214"/>
      <c r="O39" s="1" t="str">
        <f>_xlfn.IFS(N39="","aguardando lançamento",N39&lt;=M39,"correto",N39&gt;M39,"acima máximo")</f>
        <v>aguardando lançamento</v>
      </c>
    </row>
    <row r="40" spans="1:15" ht="50.25" customHeight="1" x14ac:dyDescent="0.25">
      <c r="A40" s="24">
        <f>1+A39</f>
        <v>2</v>
      </c>
      <c r="B40" s="25" t="s">
        <v>62</v>
      </c>
      <c r="C40" s="26" t="s">
        <v>306</v>
      </c>
      <c r="D40" s="25" t="s">
        <v>284</v>
      </c>
      <c r="E40" s="24">
        <v>2023</v>
      </c>
      <c r="F40" s="25" t="s">
        <v>63</v>
      </c>
      <c r="G40" s="25" t="s">
        <v>464</v>
      </c>
      <c r="H40" s="27">
        <v>400000</v>
      </c>
      <c r="I40" s="27">
        <v>400000</v>
      </c>
      <c r="J40" s="27">
        <v>80000</v>
      </c>
      <c r="K40" s="28">
        <v>10000</v>
      </c>
      <c r="L40" s="28">
        <v>10000</v>
      </c>
      <c r="M40" s="29">
        <v>3333.4</v>
      </c>
      <c r="N40" s="214"/>
      <c r="O40" s="1" t="str">
        <f t="shared" ref="O40:O103" si="1">_xlfn.IFS(N40="","aguardando lançamento",N40&lt;=M40,"correto",N40&gt;M40,"acima máximo")</f>
        <v>aguardando lançamento</v>
      </c>
    </row>
    <row r="41" spans="1:15" ht="50.25" customHeight="1" x14ac:dyDescent="0.25">
      <c r="A41" s="24">
        <f t="shared" ref="A41:A104" si="2">1+A40</f>
        <v>3</v>
      </c>
      <c r="B41" s="25" t="s">
        <v>64</v>
      </c>
      <c r="C41" s="26" t="s">
        <v>306</v>
      </c>
      <c r="D41" s="25" t="s">
        <v>284</v>
      </c>
      <c r="E41" s="24">
        <v>2023</v>
      </c>
      <c r="F41" s="25" t="s">
        <v>65</v>
      </c>
      <c r="G41" s="25" t="s">
        <v>464</v>
      </c>
      <c r="H41" s="27">
        <v>400000</v>
      </c>
      <c r="I41" s="27">
        <v>400000</v>
      </c>
      <c r="J41" s="27">
        <v>80000</v>
      </c>
      <c r="K41" s="28">
        <v>10000</v>
      </c>
      <c r="L41" s="28">
        <v>10000</v>
      </c>
      <c r="M41" s="29">
        <v>3333.4</v>
      </c>
      <c r="N41" s="214"/>
      <c r="O41" s="1" t="str">
        <f t="shared" si="1"/>
        <v>aguardando lançamento</v>
      </c>
    </row>
    <row r="42" spans="1:15" ht="50.25" customHeight="1" x14ac:dyDescent="0.25">
      <c r="A42" s="24">
        <f t="shared" si="2"/>
        <v>4</v>
      </c>
      <c r="B42" s="25" t="s">
        <v>66</v>
      </c>
      <c r="C42" s="26" t="s">
        <v>306</v>
      </c>
      <c r="D42" s="25" t="s">
        <v>284</v>
      </c>
      <c r="E42" s="24">
        <v>2023</v>
      </c>
      <c r="F42" s="25" t="s">
        <v>67</v>
      </c>
      <c r="G42" s="25" t="s">
        <v>464</v>
      </c>
      <c r="H42" s="27">
        <v>400000</v>
      </c>
      <c r="I42" s="27">
        <v>400000</v>
      </c>
      <c r="J42" s="27">
        <v>80000</v>
      </c>
      <c r="K42" s="28">
        <v>10000</v>
      </c>
      <c r="L42" s="28">
        <v>10000</v>
      </c>
      <c r="M42" s="29">
        <v>3333.4</v>
      </c>
      <c r="N42" s="214"/>
      <c r="O42" s="1" t="str">
        <f t="shared" si="1"/>
        <v>aguardando lançamento</v>
      </c>
    </row>
    <row r="43" spans="1:15" ht="50.25" customHeight="1" x14ac:dyDescent="0.25">
      <c r="A43" s="24">
        <f t="shared" si="2"/>
        <v>5</v>
      </c>
      <c r="B43" s="25" t="s">
        <v>68</v>
      </c>
      <c r="C43" s="26" t="s">
        <v>307</v>
      </c>
      <c r="D43" s="25" t="s">
        <v>284</v>
      </c>
      <c r="E43" s="24">
        <v>2023</v>
      </c>
      <c r="F43" s="25" t="s">
        <v>69</v>
      </c>
      <c r="G43" s="25" t="s">
        <v>464</v>
      </c>
      <c r="H43" s="27">
        <v>400000</v>
      </c>
      <c r="I43" s="27">
        <v>400000</v>
      </c>
      <c r="J43" s="27">
        <v>80000</v>
      </c>
      <c r="K43" s="28">
        <v>10000</v>
      </c>
      <c r="L43" s="28">
        <v>10000</v>
      </c>
      <c r="M43" s="29">
        <v>3333.4</v>
      </c>
      <c r="N43" s="214"/>
      <c r="O43" s="1" t="str">
        <f t="shared" si="1"/>
        <v>aguardando lançamento</v>
      </c>
    </row>
    <row r="44" spans="1:15" ht="50.25" customHeight="1" x14ac:dyDescent="0.25">
      <c r="A44" s="24">
        <f t="shared" si="2"/>
        <v>6</v>
      </c>
      <c r="B44" s="25" t="s">
        <v>72</v>
      </c>
      <c r="C44" s="26" t="s">
        <v>73</v>
      </c>
      <c r="D44" s="25" t="s">
        <v>283</v>
      </c>
      <c r="E44" s="24">
        <v>2021</v>
      </c>
      <c r="F44" s="25" t="s">
        <v>74</v>
      </c>
      <c r="G44" s="25" t="s">
        <v>464</v>
      </c>
      <c r="H44" s="27">
        <v>400000</v>
      </c>
      <c r="I44" s="27">
        <v>400000</v>
      </c>
      <c r="J44" s="27">
        <v>80000</v>
      </c>
      <c r="K44" s="28">
        <v>10000</v>
      </c>
      <c r="L44" s="28">
        <v>10000</v>
      </c>
      <c r="M44" s="29">
        <v>3521</v>
      </c>
      <c r="N44" s="214"/>
      <c r="O44" s="1" t="str">
        <f t="shared" si="1"/>
        <v>aguardando lançamento</v>
      </c>
    </row>
    <row r="45" spans="1:15" ht="50.25" customHeight="1" x14ac:dyDescent="0.25">
      <c r="A45" s="24">
        <f t="shared" si="2"/>
        <v>7</v>
      </c>
      <c r="B45" s="25" t="s">
        <v>77</v>
      </c>
      <c r="C45" s="26" t="s">
        <v>308</v>
      </c>
      <c r="D45" s="25" t="s">
        <v>285</v>
      </c>
      <c r="E45" s="24">
        <v>2009</v>
      </c>
      <c r="F45" s="25" t="s">
        <v>78</v>
      </c>
      <c r="G45" s="25" t="s">
        <v>464</v>
      </c>
      <c r="H45" s="27">
        <v>400000</v>
      </c>
      <c r="I45" s="27">
        <v>400000</v>
      </c>
      <c r="J45" s="27">
        <v>80000</v>
      </c>
      <c r="K45" s="28">
        <v>10000</v>
      </c>
      <c r="L45" s="28">
        <v>10000</v>
      </c>
      <c r="M45" s="29">
        <v>3191.42</v>
      </c>
      <c r="N45" s="214"/>
      <c r="O45" s="1" t="str">
        <f t="shared" si="1"/>
        <v>aguardando lançamento</v>
      </c>
    </row>
    <row r="46" spans="1:15" ht="50.25" customHeight="1" x14ac:dyDescent="0.25">
      <c r="A46" s="24">
        <f t="shared" si="2"/>
        <v>8</v>
      </c>
      <c r="B46" s="25" t="s">
        <v>79</v>
      </c>
      <c r="C46" s="26" t="s">
        <v>309</v>
      </c>
      <c r="D46" s="25" t="s">
        <v>287</v>
      </c>
      <c r="E46" s="24">
        <v>2016</v>
      </c>
      <c r="F46" s="25" t="s">
        <v>80</v>
      </c>
      <c r="G46" s="25" t="s">
        <v>464</v>
      </c>
      <c r="H46" s="27">
        <v>400000</v>
      </c>
      <c r="I46" s="27">
        <v>400000</v>
      </c>
      <c r="J46" s="27">
        <v>80000</v>
      </c>
      <c r="K46" s="28">
        <v>10000</v>
      </c>
      <c r="L46" s="28">
        <v>10000</v>
      </c>
      <c r="M46" s="29">
        <v>3628.1400000000003</v>
      </c>
      <c r="N46" s="214"/>
      <c r="O46" s="1" t="str">
        <f t="shared" si="1"/>
        <v>aguardando lançamento</v>
      </c>
    </row>
    <row r="47" spans="1:15" ht="50.25" customHeight="1" x14ac:dyDescent="0.25">
      <c r="A47" s="24">
        <f t="shared" si="2"/>
        <v>9</v>
      </c>
      <c r="B47" s="25" t="s">
        <v>83</v>
      </c>
      <c r="C47" s="26" t="s">
        <v>310</v>
      </c>
      <c r="D47" s="25" t="s">
        <v>283</v>
      </c>
      <c r="E47" s="24">
        <v>2020</v>
      </c>
      <c r="F47" s="25" t="s">
        <v>84</v>
      </c>
      <c r="G47" s="25" t="s">
        <v>464</v>
      </c>
      <c r="H47" s="27">
        <v>400000</v>
      </c>
      <c r="I47" s="27">
        <v>400000</v>
      </c>
      <c r="J47" s="27">
        <v>80000</v>
      </c>
      <c r="K47" s="28">
        <v>10000</v>
      </c>
      <c r="L47" s="28">
        <v>10000</v>
      </c>
      <c r="M47" s="29">
        <v>4054.97</v>
      </c>
      <c r="N47" s="214"/>
      <c r="O47" s="1" t="str">
        <f t="shared" si="1"/>
        <v>aguardando lançamento</v>
      </c>
    </row>
    <row r="48" spans="1:15" ht="50.25" customHeight="1" x14ac:dyDescent="0.25">
      <c r="A48" s="24">
        <f t="shared" si="2"/>
        <v>10</v>
      </c>
      <c r="B48" s="25" t="s">
        <v>85</v>
      </c>
      <c r="C48" s="26" t="s">
        <v>311</v>
      </c>
      <c r="D48" s="25" t="s">
        <v>286</v>
      </c>
      <c r="E48" s="24">
        <v>2022</v>
      </c>
      <c r="F48" s="25" t="s">
        <v>86</v>
      </c>
      <c r="G48" s="25" t="s">
        <v>464</v>
      </c>
      <c r="H48" s="27">
        <v>400000</v>
      </c>
      <c r="I48" s="27">
        <v>400000</v>
      </c>
      <c r="J48" s="27">
        <v>80000</v>
      </c>
      <c r="K48" s="28">
        <v>10000</v>
      </c>
      <c r="L48" s="28">
        <v>10000</v>
      </c>
      <c r="M48" s="29">
        <v>4080.92</v>
      </c>
      <c r="N48" s="214"/>
      <c r="O48" s="1" t="str">
        <f t="shared" si="1"/>
        <v>aguardando lançamento</v>
      </c>
    </row>
    <row r="49" spans="1:15" ht="50.25" customHeight="1" x14ac:dyDescent="0.25">
      <c r="A49" s="24">
        <f t="shared" si="2"/>
        <v>11</v>
      </c>
      <c r="B49" s="25" t="s">
        <v>87</v>
      </c>
      <c r="C49" s="26" t="s">
        <v>312</v>
      </c>
      <c r="D49" s="25" t="s">
        <v>286</v>
      </c>
      <c r="E49" s="24">
        <v>2008</v>
      </c>
      <c r="F49" s="25" t="s">
        <v>88</v>
      </c>
      <c r="G49" s="25" t="s">
        <v>464</v>
      </c>
      <c r="H49" s="27">
        <v>400000</v>
      </c>
      <c r="I49" s="27">
        <v>400000</v>
      </c>
      <c r="J49" s="27">
        <v>80000</v>
      </c>
      <c r="K49" s="28">
        <v>10000</v>
      </c>
      <c r="L49" s="28">
        <v>10000</v>
      </c>
      <c r="M49" s="29">
        <v>3364.4250000000002</v>
      </c>
      <c r="N49" s="214"/>
      <c r="O49" s="1" t="str">
        <f t="shared" si="1"/>
        <v>aguardando lançamento</v>
      </c>
    </row>
    <row r="50" spans="1:15" ht="50.25" customHeight="1" x14ac:dyDescent="0.25">
      <c r="A50" s="24">
        <f t="shared" si="2"/>
        <v>12</v>
      </c>
      <c r="B50" s="25" t="s">
        <v>89</v>
      </c>
      <c r="C50" s="26" t="s">
        <v>313</v>
      </c>
      <c r="D50" s="25" t="s">
        <v>283</v>
      </c>
      <c r="E50" s="24">
        <v>2023</v>
      </c>
      <c r="F50" s="25" t="s">
        <v>90</v>
      </c>
      <c r="G50" s="25" t="s">
        <v>464</v>
      </c>
      <c r="H50" s="27">
        <v>400000</v>
      </c>
      <c r="I50" s="27">
        <v>400000</v>
      </c>
      <c r="J50" s="27">
        <v>80000</v>
      </c>
      <c r="K50" s="28">
        <v>10000</v>
      </c>
      <c r="L50" s="28">
        <v>10000</v>
      </c>
      <c r="M50" s="29">
        <v>3377.3900000000003</v>
      </c>
      <c r="N50" s="214"/>
      <c r="O50" s="1" t="str">
        <f t="shared" si="1"/>
        <v>aguardando lançamento</v>
      </c>
    </row>
    <row r="51" spans="1:15" ht="50.25" customHeight="1" x14ac:dyDescent="0.25">
      <c r="A51" s="24">
        <f t="shared" si="2"/>
        <v>13</v>
      </c>
      <c r="B51" s="25" t="s">
        <v>91</v>
      </c>
      <c r="C51" s="26" t="s">
        <v>314</v>
      </c>
      <c r="D51" s="25" t="s">
        <v>288</v>
      </c>
      <c r="E51" s="24">
        <v>2019</v>
      </c>
      <c r="F51" s="25" t="s">
        <v>92</v>
      </c>
      <c r="G51" s="25" t="s">
        <v>464</v>
      </c>
      <c r="H51" s="27">
        <v>400000</v>
      </c>
      <c r="I51" s="27">
        <v>400000</v>
      </c>
      <c r="J51" s="27">
        <v>80000</v>
      </c>
      <c r="K51" s="28">
        <v>10000</v>
      </c>
      <c r="L51" s="28">
        <v>10000</v>
      </c>
      <c r="M51" s="29">
        <v>3382.7449999999999</v>
      </c>
      <c r="N51" s="214"/>
      <c r="O51" s="1" t="str">
        <f t="shared" si="1"/>
        <v>aguardando lançamento</v>
      </c>
    </row>
    <row r="52" spans="1:15" ht="50.25" customHeight="1" x14ac:dyDescent="0.25">
      <c r="A52" s="24">
        <f t="shared" si="2"/>
        <v>14</v>
      </c>
      <c r="B52" s="25" t="s">
        <v>93</v>
      </c>
      <c r="C52" s="26" t="s">
        <v>315</v>
      </c>
      <c r="D52" s="25" t="s">
        <v>286</v>
      </c>
      <c r="E52" s="24">
        <v>2007</v>
      </c>
      <c r="F52" s="25" t="s">
        <v>94</v>
      </c>
      <c r="G52" s="25" t="s">
        <v>464</v>
      </c>
      <c r="H52" s="27">
        <v>400000</v>
      </c>
      <c r="I52" s="27">
        <v>400000</v>
      </c>
      <c r="J52" s="27">
        <v>80000</v>
      </c>
      <c r="K52" s="28">
        <v>10000</v>
      </c>
      <c r="L52" s="28">
        <v>10000</v>
      </c>
      <c r="M52" s="29">
        <v>2818.1400000000003</v>
      </c>
      <c r="N52" s="214"/>
      <c r="O52" s="1" t="str">
        <f t="shared" si="1"/>
        <v>aguardando lançamento</v>
      </c>
    </row>
    <row r="53" spans="1:15" ht="50.25" customHeight="1" x14ac:dyDescent="0.25">
      <c r="A53" s="24">
        <f t="shared" si="2"/>
        <v>15</v>
      </c>
      <c r="B53" s="25" t="s">
        <v>95</v>
      </c>
      <c r="C53" s="26" t="s">
        <v>316</v>
      </c>
      <c r="D53" s="25" t="s">
        <v>289</v>
      </c>
      <c r="E53" s="24">
        <v>2009</v>
      </c>
      <c r="F53" s="25" t="s">
        <v>96</v>
      </c>
      <c r="G53" s="25" t="s">
        <v>464</v>
      </c>
      <c r="H53" s="27">
        <v>400000</v>
      </c>
      <c r="I53" s="27">
        <v>400000</v>
      </c>
      <c r="J53" s="27">
        <v>80000</v>
      </c>
      <c r="K53" s="28">
        <v>10000</v>
      </c>
      <c r="L53" s="28">
        <v>10000</v>
      </c>
      <c r="M53" s="29">
        <v>2818.1400000000003</v>
      </c>
      <c r="N53" s="214"/>
      <c r="O53" s="1" t="str">
        <f t="shared" si="1"/>
        <v>aguardando lançamento</v>
      </c>
    </row>
    <row r="54" spans="1:15" ht="50.25" customHeight="1" x14ac:dyDescent="0.25">
      <c r="A54" s="24">
        <f t="shared" si="2"/>
        <v>16</v>
      </c>
      <c r="B54" s="25" t="s">
        <v>97</v>
      </c>
      <c r="C54" s="26" t="s">
        <v>316</v>
      </c>
      <c r="D54" s="25" t="s">
        <v>286</v>
      </c>
      <c r="E54" s="24">
        <v>2010</v>
      </c>
      <c r="F54" s="25" t="s">
        <v>98</v>
      </c>
      <c r="G54" s="25" t="s">
        <v>464</v>
      </c>
      <c r="H54" s="27">
        <v>400000</v>
      </c>
      <c r="I54" s="27">
        <v>400000</v>
      </c>
      <c r="J54" s="27">
        <v>80000</v>
      </c>
      <c r="K54" s="28">
        <v>10000</v>
      </c>
      <c r="L54" s="28">
        <v>10000</v>
      </c>
      <c r="M54" s="29">
        <v>2830.4650000000001</v>
      </c>
      <c r="N54" s="214"/>
      <c r="O54" s="1" t="str">
        <f t="shared" si="1"/>
        <v>aguardando lançamento</v>
      </c>
    </row>
    <row r="55" spans="1:15" ht="50.25" customHeight="1" x14ac:dyDescent="0.25">
      <c r="A55" s="24">
        <f t="shared" si="2"/>
        <v>17</v>
      </c>
      <c r="B55" s="25" t="s">
        <v>99</v>
      </c>
      <c r="C55" s="26" t="s">
        <v>316</v>
      </c>
      <c r="D55" s="25" t="s">
        <v>290</v>
      </c>
      <c r="E55" s="24">
        <v>2011</v>
      </c>
      <c r="F55" s="25" t="s">
        <v>100</v>
      </c>
      <c r="G55" s="25" t="s">
        <v>464</v>
      </c>
      <c r="H55" s="27">
        <v>400000</v>
      </c>
      <c r="I55" s="27">
        <v>400000</v>
      </c>
      <c r="J55" s="27">
        <v>80000</v>
      </c>
      <c r="K55" s="28">
        <v>10000</v>
      </c>
      <c r="L55" s="28">
        <v>10000</v>
      </c>
      <c r="M55" s="29">
        <v>2862.1149999999998</v>
      </c>
      <c r="N55" s="214"/>
      <c r="O55" s="1" t="str">
        <f t="shared" si="1"/>
        <v>aguardando lançamento</v>
      </c>
    </row>
    <row r="56" spans="1:15" ht="50.25" customHeight="1" x14ac:dyDescent="0.25">
      <c r="A56" s="24">
        <f t="shared" si="2"/>
        <v>18</v>
      </c>
      <c r="B56" s="25" t="s">
        <v>101</v>
      </c>
      <c r="C56" s="30" t="s">
        <v>316</v>
      </c>
      <c r="D56" s="25" t="s">
        <v>291</v>
      </c>
      <c r="E56" s="24">
        <v>2011</v>
      </c>
      <c r="F56" s="25" t="s">
        <v>102</v>
      </c>
      <c r="G56" s="25" t="s">
        <v>464</v>
      </c>
      <c r="H56" s="27">
        <v>400000</v>
      </c>
      <c r="I56" s="27">
        <v>400000</v>
      </c>
      <c r="J56" s="27">
        <v>80000</v>
      </c>
      <c r="K56" s="28">
        <v>10000</v>
      </c>
      <c r="L56" s="28">
        <v>10000</v>
      </c>
      <c r="M56" s="29">
        <v>2862.1149999999998</v>
      </c>
      <c r="N56" s="214"/>
      <c r="O56" s="1" t="str">
        <f t="shared" si="1"/>
        <v>aguardando lançamento</v>
      </c>
    </row>
    <row r="57" spans="1:15" ht="50.25" customHeight="1" x14ac:dyDescent="0.25">
      <c r="A57" s="24">
        <f t="shared" si="2"/>
        <v>19</v>
      </c>
      <c r="B57" s="25" t="s">
        <v>103</v>
      </c>
      <c r="C57" s="30" t="s">
        <v>316</v>
      </c>
      <c r="D57" s="25" t="s">
        <v>286</v>
      </c>
      <c r="E57" s="24">
        <v>2011</v>
      </c>
      <c r="F57" s="25" t="s">
        <v>104</v>
      </c>
      <c r="G57" s="25" t="s">
        <v>464</v>
      </c>
      <c r="H57" s="27">
        <v>400000</v>
      </c>
      <c r="I57" s="27">
        <v>400000</v>
      </c>
      <c r="J57" s="27">
        <v>80000</v>
      </c>
      <c r="K57" s="28">
        <v>10000</v>
      </c>
      <c r="L57" s="28">
        <v>10000</v>
      </c>
      <c r="M57" s="29">
        <v>2862.1149999999998</v>
      </c>
      <c r="N57" s="214"/>
      <c r="O57" s="1" t="str">
        <f t="shared" si="1"/>
        <v>aguardando lançamento</v>
      </c>
    </row>
    <row r="58" spans="1:15" ht="50.25" customHeight="1" x14ac:dyDescent="0.25">
      <c r="A58" s="24">
        <f t="shared" si="2"/>
        <v>20</v>
      </c>
      <c r="B58" s="25" t="s">
        <v>105</v>
      </c>
      <c r="C58" s="30" t="s">
        <v>316</v>
      </c>
      <c r="D58" s="25" t="s">
        <v>286</v>
      </c>
      <c r="E58" s="24">
        <v>2012</v>
      </c>
      <c r="F58" s="25" t="s">
        <v>106</v>
      </c>
      <c r="G58" s="25" t="s">
        <v>464</v>
      </c>
      <c r="H58" s="27">
        <v>400000</v>
      </c>
      <c r="I58" s="27">
        <v>400000</v>
      </c>
      <c r="J58" s="27">
        <v>80000</v>
      </c>
      <c r="K58" s="28">
        <v>10000</v>
      </c>
      <c r="L58" s="28">
        <v>10000</v>
      </c>
      <c r="M58" s="29">
        <v>2918.21</v>
      </c>
      <c r="N58" s="214"/>
      <c r="O58" s="1" t="str">
        <f t="shared" si="1"/>
        <v>aguardando lançamento</v>
      </c>
    </row>
    <row r="59" spans="1:15" ht="50.25" customHeight="1" x14ac:dyDescent="0.25">
      <c r="A59" s="24">
        <f t="shared" si="2"/>
        <v>21</v>
      </c>
      <c r="B59" s="25" t="s">
        <v>107</v>
      </c>
      <c r="C59" s="30" t="s">
        <v>316</v>
      </c>
      <c r="D59" s="25" t="s">
        <v>292</v>
      </c>
      <c r="E59" s="24">
        <v>2012</v>
      </c>
      <c r="F59" s="25" t="s">
        <v>108</v>
      </c>
      <c r="G59" s="25" t="s">
        <v>464</v>
      </c>
      <c r="H59" s="27">
        <v>400000</v>
      </c>
      <c r="I59" s="27">
        <v>400000</v>
      </c>
      <c r="J59" s="27">
        <v>80000</v>
      </c>
      <c r="K59" s="28">
        <v>10000</v>
      </c>
      <c r="L59" s="28">
        <v>10000</v>
      </c>
      <c r="M59" s="29">
        <v>2918.21</v>
      </c>
      <c r="N59" s="214"/>
      <c r="O59" s="1" t="str">
        <f t="shared" si="1"/>
        <v>aguardando lançamento</v>
      </c>
    </row>
    <row r="60" spans="1:15" ht="50.25" customHeight="1" x14ac:dyDescent="0.25">
      <c r="A60" s="24">
        <f t="shared" si="2"/>
        <v>22</v>
      </c>
      <c r="B60" s="25" t="s">
        <v>109</v>
      </c>
      <c r="C60" s="30" t="s">
        <v>316</v>
      </c>
      <c r="D60" s="25" t="s">
        <v>286</v>
      </c>
      <c r="E60" s="24">
        <v>2013</v>
      </c>
      <c r="F60" s="25" t="s">
        <v>110</v>
      </c>
      <c r="G60" s="25" t="s">
        <v>464</v>
      </c>
      <c r="H60" s="27">
        <v>400000</v>
      </c>
      <c r="I60" s="27">
        <v>400000</v>
      </c>
      <c r="J60" s="27">
        <v>80000</v>
      </c>
      <c r="K60" s="28">
        <v>10000</v>
      </c>
      <c r="L60" s="28">
        <v>10000</v>
      </c>
      <c r="M60" s="29">
        <v>2981.5150000000003</v>
      </c>
      <c r="N60" s="214"/>
      <c r="O60" s="1" t="str">
        <f t="shared" si="1"/>
        <v>aguardando lançamento</v>
      </c>
    </row>
    <row r="61" spans="1:15" ht="50.25" customHeight="1" x14ac:dyDescent="0.25">
      <c r="A61" s="24">
        <f t="shared" si="2"/>
        <v>23</v>
      </c>
      <c r="B61" s="25" t="s">
        <v>111</v>
      </c>
      <c r="C61" s="30" t="s">
        <v>316</v>
      </c>
      <c r="D61" s="25" t="s">
        <v>293</v>
      </c>
      <c r="E61" s="24">
        <v>2013</v>
      </c>
      <c r="F61" s="25" t="s">
        <v>112</v>
      </c>
      <c r="G61" s="25" t="s">
        <v>464</v>
      </c>
      <c r="H61" s="27">
        <v>400000</v>
      </c>
      <c r="I61" s="27">
        <v>400000</v>
      </c>
      <c r="J61" s="27">
        <v>80000</v>
      </c>
      <c r="K61" s="28">
        <v>10000</v>
      </c>
      <c r="L61" s="28">
        <v>10000</v>
      </c>
      <c r="M61" s="29">
        <v>2981.5150000000003</v>
      </c>
      <c r="N61" s="214"/>
      <c r="O61" s="1" t="str">
        <f t="shared" si="1"/>
        <v>aguardando lançamento</v>
      </c>
    </row>
    <row r="62" spans="1:15" ht="50.25" customHeight="1" x14ac:dyDescent="0.25">
      <c r="A62" s="24">
        <f t="shared" si="2"/>
        <v>24</v>
      </c>
      <c r="B62" s="25" t="s">
        <v>113</v>
      </c>
      <c r="C62" s="30" t="s">
        <v>316</v>
      </c>
      <c r="D62" s="25" t="s">
        <v>283</v>
      </c>
      <c r="E62" s="24">
        <v>2013</v>
      </c>
      <c r="F62" s="25" t="s">
        <v>114</v>
      </c>
      <c r="G62" s="25" t="s">
        <v>464</v>
      </c>
      <c r="H62" s="27">
        <v>400000</v>
      </c>
      <c r="I62" s="27">
        <v>400000</v>
      </c>
      <c r="J62" s="27">
        <v>80000</v>
      </c>
      <c r="K62" s="28">
        <v>10000</v>
      </c>
      <c r="L62" s="28">
        <v>10000</v>
      </c>
      <c r="M62" s="29">
        <v>2953.5650000000001</v>
      </c>
      <c r="N62" s="214"/>
      <c r="O62" s="1" t="str">
        <f t="shared" si="1"/>
        <v>aguardando lançamento</v>
      </c>
    </row>
    <row r="63" spans="1:15" ht="50.25" customHeight="1" x14ac:dyDescent="0.25">
      <c r="A63" s="24">
        <f t="shared" si="2"/>
        <v>25</v>
      </c>
      <c r="B63" s="25" t="s">
        <v>115</v>
      </c>
      <c r="C63" s="30" t="s">
        <v>317</v>
      </c>
      <c r="D63" s="25" t="s">
        <v>285</v>
      </c>
      <c r="E63" s="24">
        <v>2017</v>
      </c>
      <c r="F63" s="25" t="s">
        <v>116</v>
      </c>
      <c r="G63" s="25" t="s">
        <v>464</v>
      </c>
      <c r="H63" s="27">
        <v>400000</v>
      </c>
      <c r="I63" s="27">
        <v>400000</v>
      </c>
      <c r="J63" s="27">
        <v>80000</v>
      </c>
      <c r="K63" s="28">
        <v>10000</v>
      </c>
      <c r="L63" s="28">
        <v>10000</v>
      </c>
      <c r="M63" s="29">
        <v>3339.2350000000001</v>
      </c>
      <c r="N63" s="214"/>
      <c r="O63" s="1" t="str">
        <f t="shared" si="1"/>
        <v>aguardando lançamento</v>
      </c>
    </row>
    <row r="64" spans="1:15" ht="50.25" customHeight="1" x14ac:dyDescent="0.25">
      <c r="A64" s="24">
        <f t="shared" si="2"/>
        <v>26</v>
      </c>
      <c r="B64" s="25" t="s">
        <v>117</v>
      </c>
      <c r="C64" s="30" t="s">
        <v>318</v>
      </c>
      <c r="D64" s="25" t="s">
        <v>284</v>
      </c>
      <c r="E64" s="24">
        <v>2020</v>
      </c>
      <c r="F64" s="25" t="s">
        <v>118</v>
      </c>
      <c r="G64" s="25" t="s">
        <v>464</v>
      </c>
      <c r="H64" s="27">
        <v>400000</v>
      </c>
      <c r="I64" s="27">
        <v>400000</v>
      </c>
      <c r="J64" s="27">
        <v>80000</v>
      </c>
      <c r="K64" s="28">
        <v>10000</v>
      </c>
      <c r="L64" s="28">
        <v>10000</v>
      </c>
      <c r="M64" s="29">
        <v>3372.92</v>
      </c>
      <c r="N64" s="214"/>
      <c r="O64" s="1" t="str">
        <f t="shared" si="1"/>
        <v>aguardando lançamento</v>
      </c>
    </row>
    <row r="65" spans="1:15" ht="50.25" customHeight="1" x14ac:dyDescent="0.25">
      <c r="A65" s="24">
        <f t="shared" si="2"/>
        <v>27</v>
      </c>
      <c r="B65" s="25" t="s">
        <v>119</v>
      </c>
      <c r="C65" s="30" t="s">
        <v>318</v>
      </c>
      <c r="D65" s="25" t="s">
        <v>284</v>
      </c>
      <c r="E65" s="24">
        <v>2021</v>
      </c>
      <c r="F65" s="25" t="s">
        <v>120</v>
      </c>
      <c r="G65" s="25" t="s">
        <v>464</v>
      </c>
      <c r="H65" s="27">
        <v>400000</v>
      </c>
      <c r="I65" s="27">
        <v>400000</v>
      </c>
      <c r="J65" s="27">
        <v>80000</v>
      </c>
      <c r="K65" s="28">
        <v>10000</v>
      </c>
      <c r="L65" s="28">
        <v>10000</v>
      </c>
      <c r="M65" s="29">
        <v>3410.3050000000003</v>
      </c>
      <c r="N65" s="214"/>
      <c r="O65" s="1" t="str">
        <f t="shared" si="1"/>
        <v>aguardando lançamento</v>
      </c>
    </row>
    <row r="66" spans="1:15" ht="50.25" customHeight="1" x14ac:dyDescent="0.25">
      <c r="A66" s="24">
        <f t="shared" si="2"/>
        <v>28</v>
      </c>
      <c r="B66" s="25" t="s">
        <v>121</v>
      </c>
      <c r="C66" s="30" t="s">
        <v>318</v>
      </c>
      <c r="D66" s="25" t="s">
        <v>284</v>
      </c>
      <c r="E66" s="24">
        <v>2021</v>
      </c>
      <c r="F66" s="25" t="s">
        <v>122</v>
      </c>
      <c r="G66" s="25" t="s">
        <v>464</v>
      </c>
      <c r="H66" s="27">
        <v>400000</v>
      </c>
      <c r="I66" s="27">
        <v>400000</v>
      </c>
      <c r="J66" s="27">
        <v>80000</v>
      </c>
      <c r="K66" s="28">
        <v>10000</v>
      </c>
      <c r="L66" s="28">
        <v>10000</v>
      </c>
      <c r="M66" s="29">
        <v>3410.3050000000003</v>
      </c>
      <c r="N66" s="214"/>
      <c r="O66" s="1" t="str">
        <f t="shared" si="1"/>
        <v>aguardando lançamento</v>
      </c>
    </row>
    <row r="67" spans="1:15" ht="50.25" customHeight="1" x14ac:dyDescent="0.25">
      <c r="A67" s="24">
        <f t="shared" si="2"/>
        <v>29</v>
      </c>
      <c r="B67" s="25" t="s">
        <v>123</v>
      </c>
      <c r="C67" s="30" t="s">
        <v>318</v>
      </c>
      <c r="D67" s="25" t="s">
        <v>284</v>
      </c>
      <c r="E67" s="24">
        <v>2021</v>
      </c>
      <c r="F67" s="25" t="s">
        <v>124</v>
      </c>
      <c r="G67" s="25" t="s">
        <v>464</v>
      </c>
      <c r="H67" s="27">
        <v>400000</v>
      </c>
      <c r="I67" s="27">
        <v>400000</v>
      </c>
      <c r="J67" s="27">
        <v>80000</v>
      </c>
      <c r="K67" s="28">
        <v>10000</v>
      </c>
      <c r="L67" s="28">
        <v>10000</v>
      </c>
      <c r="M67" s="29">
        <v>3410.3050000000003</v>
      </c>
      <c r="N67" s="214"/>
      <c r="O67" s="1" t="str">
        <f t="shared" si="1"/>
        <v>aguardando lançamento</v>
      </c>
    </row>
    <row r="68" spans="1:15" ht="50.25" customHeight="1" x14ac:dyDescent="0.25">
      <c r="A68" s="24">
        <f t="shared" si="2"/>
        <v>30</v>
      </c>
      <c r="B68" s="25" t="s">
        <v>125</v>
      </c>
      <c r="C68" s="30" t="s">
        <v>318</v>
      </c>
      <c r="D68" s="25" t="s">
        <v>284</v>
      </c>
      <c r="E68" s="24">
        <v>2021</v>
      </c>
      <c r="F68" s="25" t="s">
        <v>126</v>
      </c>
      <c r="G68" s="25" t="s">
        <v>464</v>
      </c>
      <c r="H68" s="27">
        <v>400000</v>
      </c>
      <c r="I68" s="27">
        <v>400000</v>
      </c>
      <c r="J68" s="27">
        <v>80000</v>
      </c>
      <c r="K68" s="28">
        <v>10000</v>
      </c>
      <c r="L68" s="28">
        <v>10000</v>
      </c>
      <c r="M68" s="29">
        <v>3410.3050000000003</v>
      </c>
      <c r="N68" s="214"/>
      <c r="O68" s="1" t="str">
        <f t="shared" si="1"/>
        <v>aguardando lançamento</v>
      </c>
    </row>
    <row r="69" spans="1:15" ht="50.25" customHeight="1" x14ac:dyDescent="0.25">
      <c r="A69" s="24">
        <f t="shared" si="2"/>
        <v>31</v>
      </c>
      <c r="B69" s="25" t="s">
        <v>127</v>
      </c>
      <c r="C69" s="30" t="s">
        <v>319</v>
      </c>
      <c r="D69" s="25" t="s">
        <v>289</v>
      </c>
      <c r="E69" s="24">
        <v>2016</v>
      </c>
      <c r="F69" s="25" t="s">
        <v>128</v>
      </c>
      <c r="G69" s="25" t="s">
        <v>464</v>
      </c>
      <c r="H69" s="27">
        <v>400000</v>
      </c>
      <c r="I69" s="27">
        <v>400000</v>
      </c>
      <c r="J69" s="27">
        <v>80000</v>
      </c>
      <c r="K69" s="28">
        <v>10000</v>
      </c>
      <c r="L69" s="28">
        <v>10000</v>
      </c>
      <c r="M69" s="29">
        <v>3352.915</v>
      </c>
      <c r="N69" s="214"/>
      <c r="O69" s="1" t="str">
        <f t="shared" si="1"/>
        <v>aguardando lançamento</v>
      </c>
    </row>
    <row r="70" spans="1:15" ht="50.25" customHeight="1" x14ac:dyDescent="0.25">
      <c r="A70" s="24">
        <f t="shared" si="2"/>
        <v>32</v>
      </c>
      <c r="B70" s="25" t="s">
        <v>129</v>
      </c>
      <c r="C70" s="30" t="s">
        <v>319</v>
      </c>
      <c r="D70" s="25" t="s">
        <v>287</v>
      </c>
      <c r="E70" s="24">
        <v>2016</v>
      </c>
      <c r="F70" s="25" t="s">
        <v>130</v>
      </c>
      <c r="G70" s="25" t="s">
        <v>464</v>
      </c>
      <c r="H70" s="27">
        <v>400000</v>
      </c>
      <c r="I70" s="27">
        <v>400000</v>
      </c>
      <c r="J70" s="27">
        <v>80000</v>
      </c>
      <c r="K70" s="28">
        <v>10000</v>
      </c>
      <c r="L70" s="28">
        <v>10000</v>
      </c>
      <c r="M70" s="29">
        <v>3352.915</v>
      </c>
      <c r="N70" s="214"/>
      <c r="O70" s="1" t="str">
        <f t="shared" si="1"/>
        <v>aguardando lançamento</v>
      </c>
    </row>
    <row r="71" spans="1:15" ht="50.25" customHeight="1" x14ac:dyDescent="0.25">
      <c r="A71" s="24">
        <f t="shared" si="2"/>
        <v>33</v>
      </c>
      <c r="B71" s="25" t="s">
        <v>131</v>
      </c>
      <c r="C71" s="30" t="s">
        <v>320</v>
      </c>
      <c r="D71" s="25" t="s">
        <v>294</v>
      </c>
      <c r="E71" s="24">
        <v>2016</v>
      </c>
      <c r="F71" s="25" t="s">
        <v>132</v>
      </c>
      <c r="G71" s="25" t="s">
        <v>464</v>
      </c>
      <c r="H71" s="27">
        <v>400000</v>
      </c>
      <c r="I71" s="27">
        <v>400000</v>
      </c>
      <c r="J71" s="27">
        <v>80000</v>
      </c>
      <c r="K71" s="28">
        <v>10000</v>
      </c>
      <c r="L71" s="28">
        <v>10000</v>
      </c>
      <c r="M71" s="29">
        <v>3352.915</v>
      </c>
      <c r="N71" s="214"/>
      <c r="O71" s="1" t="str">
        <f t="shared" si="1"/>
        <v>aguardando lançamento</v>
      </c>
    </row>
    <row r="72" spans="1:15" ht="50.25" customHeight="1" x14ac:dyDescent="0.25">
      <c r="A72" s="24">
        <f t="shared" si="2"/>
        <v>34</v>
      </c>
      <c r="B72" s="25" t="s">
        <v>133</v>
      </c>
      <c r="C72" s="30" t="s">
        <v>320</v>
      </c>
      <c r="D72" s="25" t="s">
        <v>283</v>
      </c>
      <c r="E72" s="24">
        <v>2016</v>
      </c>
      <c r="F72" s="25" t="s">
        <v>134</v>
      </c>
      <c r="G72" s="25" t="s">
        <v>464</v>
      </c>
      <c r="H72" s="27">
        <v>400000</v>
      </c>
      <c r="I72" s="27">
        <v>400000</v>
      </c>
      <c r="J72" s="27">
        <v>80000</v>
      </c>
      <c r="K72" s="28">
        <v>10000</v>
      </c>
      <c r="L72" s="28">
        <v>10000</v>
      </c>
      <c r="M72" s="29">
        <v>3381.88</v>
      </c>
      <c r="N72" s="214"/>
      <c r="O72" s="1" t="str">
        <f t="shared" si="1"/>
        <v>aguardando lançamento</v>
      </c>
    </row>
    <row r="73" spans="1:15" ht="50.25" customHeight="1" x14ac:dyDescent="0.25">
      <c r="A73" s="24">
        <f t="shared" si="2"/>
        <v>35</v>
      </c>
      <c r="B73" s="25" t="s">
        <v>135</v>
      </c>
      <c r="C73" s="30" t="s">
        <v>321</v>
      </c>
      <c r="D73" s="25" t="s">
        <v>287</v>
      </c>
      <c r="E73" s="24">
        <v>2024</v>
      </c>
      <c r="F73" s="25" t="s">
        <v>136</v>
      </c>
      <c r="G73" s="25" t="s">
        <v>464</v>
      </c>
      <c r="H73" s="27">
        <v>400000</v>
      </c>
      <c r="I73" s="27">
        <v>400000</v>
      </c>
      <c r="J73" s="27">
        <v>80000</v>
      </c>
      <c r="K73" s="28">
        <v>10000</v>
      </c>
      <c r="L73" s="28">
        <v>10000</v>
      </c>
      <c r="M73" s="29">
        <v>3473.44</v>
      </c>
      <c r="N73" s="214"/>
      <c r="O73" s="1" t="str">
        <f t="shared" si="1"/>
        <v>aguardando lançamento</v>
      </c>
    </row>
    <row r="74" spans="1:15" ht="50.25" customHeight="1" x14ac:dyDescent="0.25">
      <c r="A74" s="24">
        <f t="shared" si="2"/>
        <v>36</v>
      </c>
      <c r="B74" s="25" t="s">
        <v>137</v>
      </c>
      <c r="C74" s="30" t="s">
        <v>322</v>
      </c>
      <c r="D74" s="25" t="s">
        <v>286</v>
      </c>
      <c r="E74" s="24">
        <v>2012</v>
      </c>
      <c r="F74" s="25" t="s">
        <v>138</v>
      </c>
      <c r="G74" s="25" t="s">
        <v>464</v>
      </c>
      <c r="H74" s="27">
        <v>400000</v>
      </c>
      <c r="I74" s="27">
        <v>400000</v>
      </c>
      <c r="J74" s="27">
        <v>80000</v>
      </c>
      <c r="K74" s="28">
        <v>10000</v>
      </c>
      <c r="L74" s="28">
        <v>10000</v>
      </c>
      <c r="M74" s="29">
        <v>4124.9799999999996</v>
      </c>
      <c r="N74" s="214"/>
      <c r="O74" s="1" t="str">
        <f t="shared" si="1"/>
        <v>aguardando lançamento</v>
      </c>
    </row>
    <row r="75" spans="1:15" ht="50.25" customHeight="1" x14ac:dyDescent="0.25">
      <c r="A75" s="24">
        <f t="shared" si="2"/>
        <v>37</v>
      </c>
      <c r="B75" s="25" t="s">
        <v>139</v>
      </c>
      <c r="C75" s="30" t="s">
        <v>323</v>
      </c>
      <c r="D75" s="25" t="s">
        <v>287</v>
      </c>
      <c r="E75" s="24">
        <v>2018</v>
      </c>
      <c r="F75" s="25" t="s">
        <v>140</v>
      </c>
      <c r="G75" s="25" t="s">
        <v>464</v>
      </c>
      <c r="H75" s="27">
        <v>400000</v>
      </c>
      <c r="I75" s="27">
        <v>400000</v>
      </c>
      <c r="J75" s="27">
        <v>80000</v>
      </c>
      <c r="K75" s="28">
        <v>10000</v>
      </c>
      <c r="L75" s="28">
        <v>10000</v>
      </c>
      <c r="M75" s="29">
        <v>5657.125</v>
      </c>
      <c r="N75" s="214"/>
      <c r="O75" s="1" t="str">
        <f t="shared" si="1"/>
        <v>aguardando lançamento</v>
      </c>
    </row>
    <row r="76" spans="1:15" ht="50.25" customHeight="1" x14ac:dyDescent="0.25">
      <c r="A76" s="24">
        <f t="shared" si="2"/>
        <v>38</v>
      </c>
      <c r="B76" s="25" t="s">
        <v>141</v>
      </c>
      <c r="C76" s="30" t="s">
        <v>324</v>
      </c>
      <c r="D76" s="25" t="s">
        <v>287</v>
      </c>
      <c r="E76" s="24">
        <v>2018</v>
      </c>
      <c r="F76" s="25" t="s">
        <v>142</v>
      </c>
      <c r="G76" s="25" t="s">
        <v>464</v>
      </c>
      <c r="H76" s="27">
        <v>400000</v>
      </c>
      <c r="I76" s="27">
        <v>400000</v>
      </c>
      <c r="J76" s="27">
        <v>80000</v>
      </c>
      <c r="K76" s="28">
        <v>10000</v>
      </c>
      <c r="L76" s="28">
        <v>10000</v>
      </c>
      <c r="M76" s="29">
        <v>3136.27</v>
      </c>
      <c r="N76" s="214"/>
      <c r="O76" s="1" t="str">
        <f t="shared" si="1"/>
        <v>aguardando lançamento</v>
      </c>
    </row>
    <row r="77" spans="1:15" ht="50.25" customHeight="1" x14ac:dyDescent="0.25">
      <c r="A77" s="24">
        <f t="shared" si="2"/>
        <v>39</v>
      </c>
      <c r="B77" s="25" t="s">
        <v>196</v>
      </c>
      <c r="C77" s="31" t="s">
        <v>325</v>
      </c>
      <c r="D77" s="25" t="s">
        <v>283</v>
      </c>
      <c r="E77" s="24">
        <v>2016</v>
      </c>
      <c r="F77" s="25" t="s">
        <v>197</v>
      </c>
      <c r="G77" s="25" t="s">
        <v>464</v>
      </c>
      <c r="H77" s="27">
        <v>400000</v>
      </c>
      <c r="I77" s="27">
        <v>400000</v>
      </c>
      <c r="J77" s="27">
        <v>80000</v>
      </c>
      <c r="K77" s="28">
        <v>10000</v>
      </c>
      <c r="L77" s="28">
        <v>10000</v>
      </c>
      <c r="M77" s="29">
        <v>3316.45</v>
      </c>
      <c r="N77" s="214"/>
      <c r="O77" s="1" t="str">
        <f t="shared" si="1"/>
        <v>aguardando lançamento</v>
      </c>
    </row>
    <row r="78" spans="1:15" ht="50.25" customHeight="1" x14ac:dyDescent="0.25">
      <c r="A78" s="24">
        <f t="shared" si="2"/>
        <v>40</v>
      </c>
      <c r="B78" s="25" t="s">
        <v>198</v>
      </c>
      <c r="C78" s="31" t="s">
        <v>325</v>
      </c>
      <c r="D78" s="25" t="s">
        <v>289</v>
      </c>
      <c r="E78" s="24">
        <v>2018</v>
      </c>
      <c r="F78" s="25" t="s">
        <v>199</v>
      </c>
      <c r="G78" s="25" t="s">
        <v>464</v>
      </c>
      <c r="H78" s="27">
        <v>400000</v>
      </c>
      <c r="I78" s="27">
        <v>400000</v>
      </c>
      <c r="J78" s="27">
        <v>80000</v>
      </c>
      <c r="K78" s="28">
        <v>10000</v>
      </c>
      <c r="L78" s="28">
        <v>10000</v>
      </c>
      <c r="M78" s="29">
        <v>3368.1</v>
      </c>
      <c r="N78" s="214"/>
      <c r="O78" s="1" t="str">
        <f t="shared" si="1"/>
        <v>aguardando lançamento</v>
      </c>
    </row>
    <row r="79" spans="1:15" ht="50.25" customHeight="1" x14ac:dyDescent="0.25">
      <c r="A79" s="24">
        <f t="shared" si="2"/>
        <v>41</v>
      </c>
      <c r="B79" s="25" t="s">
        <v>200</v>
      </c>
      <c r="C79" s="31" t="s">
        <v>325</v>
      </c>
      <c r="D79" s="25" t="s">
        <v>295</v>
      </c>
      <c r="E79" s="24">
        <v>2018</v>
      </c>
      <c r="F79" s="25" t="s">
        <v>201</v>
      </c>
      <c r="G79" s="25" t="s">
        <v>464</v>
      </c>
      <c r="H79" s="27">
        <v>400000</v>
      </c>
      <c r="I79" s="27">
        <v>400000</v>
      </c>
      <c r="J79" s="27">
        <v>80000</v>
      </c>
      <c r="K79" s="28">
        <v>10000</v>
      </c>
      <c r="L79" s="28">
        <v>10000</v>
      </c>
      <c r="M79" s="29">
        <v>3368.1</v>
      </c>
      <c r="N79" s="214"/>
      <c r="O79" s="1" t="str">
        <f t="shared" si="1"/>
        <v>aguardando lançamento</v>
      </c>
    </row>
    <row r="80" spans="1:15" ht="50.25" customHeight="1" x14ac:dyDescent="0.25">
      <c r="A80" s="24">
        <f t="shared" si="2"/>
        <v>42</v>
      </c>
      <c r="B80" s="25" t="s">
        <v>202</v>
      </c>
      <c r="C80" s="31" t="s">
        <v>325</v>
      </c>
      <c r="D80" s="25" t="s">
        <v>287</v>
      </c>
      <c r="E80" s="24">
        <v>2018</v>
      </c>
      <c r="F80" s="25" t="s">
        <v>203</v>
      </c>
      <c r="G80" s="25" t="s">
        <v>464</v>
      </c>
      <c r="H80" s="27">
        <v>400000</v>
      </c>
      <c r="I80" s="27">
        <v>400000</v>
      </c>
      <c r="J80" s="27">
        <v>80000</v>
      </c>
      <c r="K80" s="28">
        <v>10000</v>
      </c>
      <c r="L80" s="28">
        <v>10000</v>
      </c>
      <c r="M80" s="29">
        <v>3368.1</v>
      </c>
      <c r="N80" s="214"/>
      <c r="O80" s="1" t="str">
        <f t="shared" si="1"/>
        <v>aguardando lançamento</v>
      </c>
    </row>
    <row r="81" spans="1:15" ht="50.25" customHeight="1" x14ac:dyDescent="0.25">
      <c r="A81" s="24">
        <f t="shared" si="2"/>
        <v>43</v>
      </c>
      <c r="B81" s="25" t="s">
        <v>204</v>
      </c>
      <c r="C81" s="31" t="s">
        <v>325</v>
      </c>
      <c r="D81" s="25" t="s">
        <v>287</v>
      </c>
      <c r="E81" s="24">
        <v>2018</v>
      </c>
      <c r="F81" s="25" t="s">
        <v>205</v>
      </c>
      <c r="G81" s="25" t="s">
        <v>464</v>
      </c>
      <c r="H81" s="27">
        <v>400000</v>
      </c>
      <c r="I81" s="27">
        <v>400000</v>
      </c>
      <c r="J81" s="27">
        <v>80000</v>
      </c>
      <c r="K81" s="28">
        <v>10000</v>
      </c>
      <c r="L81" s="28">
        <v>10000</v>
      </c>
      <c r="M81" s="29">
        <v>3368.1</v>
      </c>
      <c r="N81" s="214"/>
      <c r="O81" s="1" t="str">
        <f t="shared" si="1"/>
        <v>aguardando lançamento</v>
      </c>
    </row>
    <row r="82" spans="1:15" ht="50.25" customHeight="1" x14ac:dyDescent="0.25">
      <c r="A82" s="24">
        <f t="shared" si="2"/>
        <v>44</v>
      </c>
      <c r="B82" s="25" t="s">
        <v>206</v>
      </c>
      <c r="C82" s="31" t="s">
        <v>325</v>
      </c>
      <c r="D82" s="25" t="s">
        <v>284</v>
      </c>
      <c r="E82" s="24">
        <v>2018</v>
      </c>
      <c r="F82" s="25" t="s">
        <v>207</v>
      </c>
      <c r="G82" s="25" t="s">
        <v>464</v>
      </c>
      <c r="H82" s="27">
        <v>400000</v>
      </c>
      <c r="I82" s="27">
        <v>400000</v>
      </c>
      <c r="J82" s="27">
        <v>80000</v>
      </c>
      <c r="K82" s="28">
        <v>10000</v>
      </c>
      <c r="L82" s="28">
        <v>10000</v>
      </c>
      <c r="M82" s="29">
        <v>3368.1</v>
      </c>
      <c r="N82" s="214"/>
      <c r="O82" s="1" t="str">
        <f t="shared" si="1"/>
        <v>aguardando lançamento</v>
      </c>
    </row>
    <row r="83" spans="1:15" ht="50.25" customHeight="1" x14ac:dyDescent="0.25">
      <c r="A83" s="24">
        <f t="shared" si="2"/>
        <v>45</v>
      </c>
      <c r="B83" s="25" t="s">
        <v>208</v>
      </c>
      <c r="C83" s="31" t="s">
        <v>325</v>
      </c>
      <c r="D83" s="25" t="s">
        <v>284</v>
      </c>
      <c r="E83" s="24">
        <v>2018</v>
      </c>
      <c r="F83" s="25" t="s">
        <v>209</v>
      </c>
      <c r="G83" s="25" t="s">
        <v>464</v>
      </c>
      <c r="H83" s="27">
        <v>400000</v>
      </c>
      <c r="I83" s="27">
        <v>400000</v>
      </c>
      <c r="J83" s="27">
        <v>80000</v>
      </c>
      <c r="K83" s="28">
        <v>10000</v>
      </c>
      <c r="L83" s="28">
        <v>10000</v>
      </c>
      <c r="M83" s="29">
        <v>3368.1</v>
      </c>
      <c r="N83" s="214"/>
      <c r="O83" s="1" t="str">
        <f t="shared" si="1"/>
        <v>aguardando lançamento</v>
      </c>
    </row>
    <row r="84" spans="1:15" ht="50.25" customHeight="1" x14ac:dyDescent="0.25">
      <c r="A84" s="24">
        <f t="shared" si="2"/>
        <v>46</v>
      </c>
      <c r="B84" s="25" t="s">
        <v>210</v>
      </c>
      <c r="C84" s="31" t="s">
        <v>325</v>
      </c>
      <c r="D84" s="25" t="s">
        <v>287</v>
      </c>
      <c r="E84" s="24">
        <v>2018</v>
      </c>
      <c r="F84" s="25" t="s">
        <v>211</v>
      </c>
      <c r="G84" s="25" t="s">
        <v>464</v>
      </c>
      <c r="H84" s="27">
        <v>400000</v>
      </c>
      <c r="I84" s="27">
        <v>400000</v>
      </c>
      <c r="J84" s="27">
        <v>80000</v>
      </c>
      <c r="K84" s="28">
        <v>10000</v>
      </c>
      <c r="L84" s="28">
        <v>10000</v>
      </c>
      <c r="M84" s="29">
        <v>3368.1</v>
      </c>
      <c r="N84" s="214"/>
      <c r="O84" s="1" t="str">
        <f t="shared" si="1"/>
        <v>aguardando lançamento</v>
      </c>
    </row>
    <row r="85" spans="1:15" ht="50.25" customHeight="1" x14ac:dyDescent="0.25">
      <c r="A85" s="24">
        <f t="shared" si="2"/>
        <v>47</v>
      </c>
      <c r="B85" s="25" t="s">
        <v>212</v>
      </c>
      <c r="C85" s="31" t="s">
        <v>325</v>
      </c>
      <c r="D85" s="25" t="s">
        <v>296</v>
      </c>
      <c r="E85" s="24">
        <v>2018</v>
      </c>
      <c r="F85" s="25" t="s">
        <v>213</v>
      </c>
      <c r="G85" s="25" t="s">
        <v>464</v>
      </c>
      <c r="H85" s="27">
        <v>400000</v>
      </c>
      <c r="I85" s="27">
        <v>400000</v>
      </c>
      <c r="J85" s="27">
        <v>80000</v>
      </c>
      <c r="K85" s="28">
        <v>10000</v>
      </c>
      <c r="L85" s="28">
        <v>10000</v>
      </c>
      <c r="M85" s="29">
        <v>3368.1</v>
      </c>
      <c r="N85" s="214"/>
      <c r="O85" s="1" t="str">
        <f t="shared" si="1"/>
        <v>aguardando lançamento</v>
      </c>
    </row>
    <row r="86" spans="1:15" ht="50.25" customHeight="1" x14ac:dyDescent="0.25">
      <c r="A86" s="24">
        <f t="shared" si="2"/>
        <v>48</v>
      </c>
      <c r="B86" s="25" t="s">
        <v>214</v>
      </c>
      <c r="C86" s="31" t="s">
        <v>325</v>
      </c>
      <c r="D86" s="25" t="s">
        <v>297</v>
      </c>
      <c r="E86" s="24">
        <v>2018</v>
      </c>
      <c r="F86" s="25" t="s">
        <v>215</v>
      </c>
      <c r="G86" s="25" t="s">
        <v>464</v>
      </c>
      <c r="H86" s="27">
        <v>400000</v>
      </c>
      <c r="I86" s="27">
        <v>400000</v>
      </c>
      <c r="J86" s="27">
        <v>80000</v>
      </c>
      <c r="K86" s="28">
        <v>10000</v>
      </c>
      <c r="L86" s="28">
        <v>10000</v>
      </c>
      <c r="M86" s="29">
        <v>3368.1</v>
      </c>
      <c r="N86" s="214"/>
      <c r="O86" s="1" t="str">
        <f t="shared" si="1"/>
        <v>aguardando lançamento</v>
      </c>
    </row>
    <row r="87" spans="1:15" ht="50.25" customHeight="1" x14ac:dyDescent="0.25">
      <c r="A87" s="24">
        <f t="shared" si="2"/>
        <v>49</v>
      </c>
      <c r="B87" s="25" t="s">
        <v>216</v>
      </c>
      <c r="C87" s="31" t="s">
        <v>325</v>
      </c>
      <c r="D87" s="25" t="s">
        <v>283</v>
      </c>
      <c r="E87" s="24">
        <v>2018</v>
      </c>
      <c r="F87" s="25" t="s">
        <v>217</v>
      </c>
      <c r="G87" s="25" t="s">
        <v>464</v>
      </c>
      <c r="H87" s="27">
        <v>400000</v>
      </c>
      <c r="I87" s="27">
        <v>400000</v>
      </c>
      <c r="J87" s="27">
        <v>80000</v>
      </c>
      <c r="K87" s="28">
        <v>10000</v>
      </c>
      <c r="L87" s="28">
        <v>10000</v>
      </c>
      <c r="M87" s="29">
        <v>3368.1</v>
      </c>
      <c r="N87" s="214"/>
      <c r="O87" s="1" t="str">
        <f t="shared" si="1"/>
        <v>aguardando lançamento</v>
      </c>
    </row>
    <row r="88" spans="1:15" ht="50.25" customHeight="1" x14ac:dyDescent="0.25">
      <c r="A88" s="24">
        <f t="shared" si="2"/>
        <v>50</v>
      </c>
      <c r="B88" s="25" t="s">
        <v>218</v>
      </c>
      <c r="C88" s="31" t="s">
        <v>325</v>
      </c>
      <c r="D88" s="25" t="s">
        <v>298</v>
      </c>
      <c r="E88" s="24">
        <v>2018</v>
      </c>
      <c r="F88" s="25" t="s">
        <v>219</v>
      </c>
      <c r="G88" s="25" t="s">
        <v>464</v>
      </c>
      <c r="H88" s="27">
        <v>400000</v>
      </c>
      <c r="I88" s="27">
        <v>400000</v>
      </c>
      <c r="J88" s="27">
        <v>80000</v>
      </c>
      <c r="K88" s="28">
        <v>10000</v>
      </c>
      <c r="L88" s="28">
        <v>10000</v>
      </c>
      <c r="M88" s="29">
        <v>3368.1</v>
      </c>
      <c r="N88" s="214"/>
      <c r="O88" s="1" t="str">
        <f t="shared" si="1"/>
        <v>aguardando lançamento</v>
      </c>
    </row>
    <row r="89" spans="1:15" ht="50.25" customHeight="1" x14ac:dyDescent="0.25">
      <c r="A89" s="24">
        <f t="shared" si="2"/>
        <v>51</v>
      </c>
      <c r="B89" s="25" t="s">
        <v>220</v>
      </c>
      <c r="C89" s="31" t="s">
        <v>326</v>
      </c>
      <c r="D89" s="25" t="s">
        <v>299</v>
      </c>
      <c r="E89" s="24">
        <v>2022</v>
      </c>
      <c r="F89" s="25" t="s">
        <v>221</v>
      </c>
      <c r="G89" s="25" t="s">
        <v>464</v>
      </c>
      <c r="H89" s="27">
        <v>400000</v>
      </c>
      <c r="I89" s="27">
        <v>400000</v>
      </c>
      <c r="J89" s="27">
        <v>80000</v>
      </c>
      <c r="K89" s="28">
        <v>10000</v>
      </c>
      <c r="L89" s="28">
        <v>10000</v>
      </c>
      <c r="M89" s="29">
        <v>3470.54</v>
      </c>
      <c r="N89" s="214"/>
      <c r="O89" s="1" t="str">
        <f t="shared" si="1"/>
        <v>aguardando lançamento</v>
      </c>
    </row>
    <row r="90" spans="1:15" ht="50.25" customHeight="1" x14ac:dyDescent="0.25">
      <c r="A90" s="24">
        <f t="shared" si="2"/>
        <v>52</v>
      </c>
      <c r="B90" s="25" t="s">
        <v>222</v>
      </c>
      <c r="C90" s="26" t="s">
        <v>327</v>
      </c>
      <c r="D90" s="25" t="s">
        <v>284</v>
      </c>
      <c r="E90" s="24">
        <v>2011</v>
      </c>
      <c r="F90" s="25" t="s">
        <v>223</v>
      </c>
      <c r="G90" s="25" t="s">
        <v>464</v>
      </c>
      <c r="H90" s="27">
        <v>400000</v>
      </c>
      <c r="I90" s="27">
        <v>400000</v>
      </c>
      <c r="J90" s="27">
        <v>80000</v>
      </c>
      <c r="K90" s="28">
        <v>10000</v>
      </c>
      <c r="L90" s="28">
        <v>10000</v>
      </c>
      <c r="M90" s="29">
        <v>2920.4549999999999</v>
      </c>
      <c r="N90" s="214"/>
      <c r="O90" s="1" t="str">
        <f t="shared" si="1"/>
        <v>aguardando lançamento</v>
      </c>
    </row>
    <row r="91" spans="1:15" ht="50.25" customHeight="1" x14ac:dyDescent="0.25">
      <c r="A91" s="24">
        <f t="shared" si="2"/>
        <v>53</v>
      </c>
      <c r="B91" s="25" t="s">
        <v>224</v>
      </c>
      <c r="C91" s="26" t="s">
        <v>328</v>
      </c>
      <c r="D91" s="25" t="s">
        <v>300</v>
      </c>
      <c r="E91" s="24">
        <v>2005</v>
      </c>
      <c r="F91" s="25" t="s">
        <v>225</v>
      </c>
      <c r="G91" s="25" t="s">
        <v>464</v>
      </c>
      <c r="H91" s="27">
        <v>400000</v>
      </c>
      <c r="I91" s="27">
        <v>400000</v>
      </c>
      <c r="J91" s="27">
        <v>80000</v>
      </c>
      <c r="K91" s="28">
        <v>10000</v>
      </c>
      <c r="L91" s="28">
        <v>10000</v>
      </c>
      <c r="M91" s="29">
        <v>2983.8900000000003</v>
      </c>
      <c r="N91" s="214"/>
      <c r="O91" s="1" t="str">
        <f t="shared" si="1"/>
        <v>aguardando lançamento</v>
      </c>
    </row>
    <row r="92" spans="1:15" ht="50.25" customHeight="1" x14ac:dyDescent="0.25">
      <c r="A92" s="24">
        <f t="shared" si="2"/>
        <v>54</v>
      </c>
      <c r="B92" s="25" t="s">
        <v>226</v>
      </c>
      <c r="C92" s="26" t="s">
        <v>329</v>
      </c>
      <c r="D92" s="25" t="s">
        <v>286</v>
      </c>
      <c r="E92" s="24">
        <v>2013</v>
      </c>
      <c r="F92" s="25" t="s">
        <v>227</v>
      </c>
      <c r="G92" s="25" t="s">
        <v>464</v>
      </c>
      <c r="H92" s="27">
        <v>400000</v>
      </c>
      <c r="I92" s="27">
        <v>400000</v>
      </c>
      <c r="J92" s="27">
        <v>80000</v>
      </c>
      <c r="K92" s="28">
        <v>10000</v>
      </c>
      <c r="L92" s="28">
        <v>10000</v>
      </c>
      <c r="M92" s="29">
        <v>2634.7750000000001</v>
      </c>
      <c r="N92" s="214"/>
      <c r="O92" s="1" t="str">
        <f t="shared" si="1"/>
        <v>aguardando lançamento</v>
      </c>
    </row>
    <row r="93" spans="1:15" ht="50.25" customHeight="1" x14ac:dyDescent="0.25">
      <c r="A93" s="24">
        <f t="shared" si="2"/>
        <v>55</v>
      </c>
      <c r="B93" s="25" t="s">
        <v>228</v>
      </c>
      <c r="C93" s="26" t="s">
        <v>330</v>
      </c>
      <c r="D93" s="25" t="s">
        <v>301</v>
      </c>
      <c r="E93" s="24">
        <v>2008</v>
      </c>
      <c r="F93" s="25" t="s">
        <v>229</v>
      </c>
      <c r="G93" s="25" t="s">
        <v>464</v>
      </c>
      <c r="H93" s="27">
        <v>400000</v>
      </c>
      <c r="I93" s="27">
        <v>400000</v>
      </c>
      <c r="J93" s="27">
        <v>80000</v>
      </c>
      <c r="K93" s="28">
        <v>10000</v>
      </c>
      <c r="L93" s="28">
        <v>10000</v>
      </c>
      <c r="M93" s="29">
        <v>3135.4</v>
      </c>
      <c r="N93" s="214"/>
      <c r="O93" s="1" t="str">
        <f t="shared" si="1"/>
        <v>aguardando lançamento</v>
      </c>
    </row>
    <row r="94" spans="1:15" ht="50.25" customHeight="1" x14ac:dyDescent="0.25">
      <c r="A94" s="24">
        <f t="shared" si="2"/>
        <v>56</v>
      </c>
      <c r="B94" s="25" t="s">
        <v>230</v>
      </c>
      <c r="C94" s="26" t="s">
        <v>331</v>
      </c>
      <c r="D94" s="25" t="s">
        <v>285</v>
      </c>
      <c r="E94" s="24">
        <v>2008</v>
      </c>
      <c r="F94" s="25" t="s">
        <v>231</v>
      </c>
      <c r="G94" s="25" t="s">
        <v>464</v>
      </c>
      <c r="H94" s="27">
        <v>400000</v>
      </c>
      <c r="I94" s="27">
        <v>400000</v>
      </c>
      <c r="J94" s="27">
        <v>80000</v>
      </c>
      <c r="K94" s="28">
        <v>10000</v>
      </c>
      <c r="L94" s="28">
        <v>10000</v>
      </c>
      <c r="M94" s="29">
        <v>2955.85</v>
      </c>
      <c r="N94" s="214"/>
      <c r="O94" s="1" t="str">
        <f t="shared" si="1"/>
        <v>aguardando lançamento</v>
      </c>
    </row>
    <row r="95" spans="1:15" ht="50.25" customHeight="1" x14ac:dyDescent="0.25">
      <c r="A95" s="24">
        <f t="shared" si="2"/>
        <v>57</v>
      </c>
      <c r="B95" s="25" t="s">
        <v>232</v>
      </c>
      <c r="C95" s="26" t="s">
        <v>332</v>
      </c>
      <c r="D95" s="25" t="s">
        <v>286</v>
      </c>
      <c r="E95" s="24">
        <v>2008</v>
      </c>
      <c r="F95" s="25" t="s">
        <v>233</v>
      </c>
      <c r="G95" s="25" t="s">
        <v>464</v>
      </c>
      <c r="H95" s="27">
        <v>400000</v>
      </c>
      <c r="I95" s="27">
        <v>400000</v>
      </c>
      <c r="J95" s="27">
        <v>80000</v>
      </c>
      <c r="K95" s="28">
        <v>10000</v>
      </c>
      <c r="L95" s="28">
        <v>10000</v>
      </c>
      <c r="M95" s="29">
        <v>2955.85</v>
      </c>
      <c r="N95" s="214"/>
      <c r="O95" s="1" t="str">
        <f t="shared" si="1"/>
        <v>aguardando lançamento</v>
      </c>
    </row>
    <row r="96" spans="1:15" ht="50.25" customHeight="1" x14ac:dyDescent="0.25">
      <c r="A96" s="24">
        <f t="shared" si="2"/>
        <v>58</v>
      </c>
      <c r="B96" s="25" t="s">
        <v>234</v>
      </c>
      <c r="C96" s="26" t="s">
        <v>333</v>
      </c>
      <c r="D96" s="25" t="s">
        <v>302</v>
      </c>
      <c r="E96" s="24">
        <v>2012</v>
      </c>
      <c r="F96" s="25" t="s">
        <v>235</v>
      </c>
      <c r="G96" s="25" t="s">
        <v>464</v>
      </c>
      <c r="H96" s="27">
        <v>400000</v>
      </c>
      <c r="I96" s="27">
        <v>400000</v>
      </c>
      <c r="J96" s="27">
        <v>80000</v>
      </c>
      <c r="K96" s="28">
        <v>10000</v>
      </c>
      <c r="L96" s="28">
        <v>10000</v>
      </c>
      <c r="M96" s="29">
        <v>3086.1099999999997</v>
      </c>
      <c r="N96" s="214"/>
      <c r="O96" s="1" t="str">
        <f t="shared" si="1"/>
        <v>aguardando lançamento</v>
      </c>
    </row>
    <row r="97" spans="1:15" ht="50.25" customHeight="1" x14ac:dyDescent="0.25">
      <c r="A97" s="24">
        <f t="shared" si="2"/>
        <v>59</v>
      </c>
      <c r="B97" s="25" t="s">
        <v>236</v>
      </c>
      <c r="C97" s="26" t="s">
        <v>334</v>
      </c>
      <c r="D97" s="25" t="s">
        <v>289</v>
      </c>
      <c r="E97" s="24">
        <v>2018</v>
      </c>
      <c r="F97" s="25" t="s">
        <v>237</v>
      </c>
      <c r="G97" s="25" t="s">
        <v>464</v>
      </c>
      <c r="H97" s="27">
        <v>400000</v>
      </c>
      <c r="I97" s="27">
        <v>400000</v>
      </c>
      <c r="J97" s="27">
        <v>80000</v>
      </c>
      <c r="K97" s="28">
        <v>10000</v>
      </c>
      <c r="L97" s="28">
        <v>10000</v>
      </c>
      <c r="M97" s="29">
        <v>3273.6</v>
      </c>
      <c r="N97" s="214"/>
      <c r="O97" s="1" t="str">
        <f t="shared" si="1"/>
        <v>aguardando lançamento</v>
      </c>
    </row>
    <row r="98" spans="1:15" ht="50.25" customHeight="1" x14ac:dyDescent="0.25">
      <c r="A98" s="24">
        <f t="shared" si="2"/>
        <v>60</v>
      </c>
      <c r="B98" s="25" t="s">
        <v>238</v>
      </c>
      <c r="C98" s="26" t="s">
        <v>335</v>
      </c>
      <c r="D98" s="25" t="s">
        <v>283</v>
      </c>
      <c r="E98" s="24">
        <v>2018</v>
      </c>
      <c r="F98" s="25" t="s">
        <v>239</v>
      </c>
      <c r="G98" s="25" t="s">
        <v>464</v>
      </c>
      <c r="H98" s="27">
        <v>400000</v>
      </c>
      <c r="I98" s="27">
        <v>400000</v>
      </c>
      <c r="J98" s="27">
        <v>80000</v>
      </c>
      <c r="K98" s="28">
        <v>10000</v>
      </c>
      <c r="L98" s="28">
        <v>10000</v>
      </c>
      <c r="M98" s="29">
        <v>3907.95</v>
      </c>
      <c r="N98" s="214"/>
      <c r="O98" s="1" t="str">
        <f t="shared" si="1"/>
        <v>aguardando lançamento</v>
      </c>
    </row>
    <row r="99" spans="1:15" ht="50.25" customHeight="1" x14ac:dyDescent="0.25">
      <c r="A99" s="24">
        <f t="shared" si="2"/>
        <v>61</v>
      </c>
      <c r="B99" s="25" t="s">
        <v>240</v>
      </c>
      <c r="C99" s="26" t="s">
        <v>336</v>
      </c>
      <c r="D99" s="25" t="s">
        <v>286</v>
      </c>
      <c r="E99" s="24">
        <v>1985</v>
      </c>
      <c r="F99" s="25" t="s">
        <v>241</v>
      </c>
      <c r="G99" s="25" t="s">
        <v>464</v>
      </c>
      <c r="H99" s="27">
        <v>400000</v>
      </c>
      <c r="I99" s="27">
        <v>400000</v>
      </c>
      <c r="J99" s="27">
        <v>80000</v>
      </c>
      <c r="K99" s="28">
        <v>10000</v>
      </c>
      <c r="L99" s="28">
        <v>10000</v>
      </c>
      <c r="M99" s="29">
        <v>3560.47</v>
      </c>
      <c r="N99" s="214"/>
      <c r="O99" s="1" t="str">
        <f t="shared" si="1"/>
        <v>aguardando lançamento</v>
      </c>
    </row>
    <row r="100" spans="1:15" ht="50.25" customHeight="1" x14ac:dyDescent="0.25">
      <c r="A100" s="24">
        <f t="shared" si="2"/>
        <v>62</v>
      </c>
      <c r="B100" s="25" t="s">
        <v>242</v>
      </c>
      <c r="C100" s="26" t="s">
        <v>337</v>
      </c>
      <c r="D100" s="25" t="s">
        <v>285</v>
      </c>
      <c r="E100" s="24">
        <v>2020</v>
      </c>
      <c r="F100" s="25" t="s">
        <v>243</v>
      </c>
      <c r="G100" s="25" t="s">
        <v>464</v>
      </c>
      <c r="H100" s="27">
        <v>400000</v>
      </c>
      <c r="I100" s="27">
        <v>400000</v>
      </c>
      <c r="J100" s="27">
        <v>80000</v>
      </c>
      <c r="K100" s="28">
        <v>10000</v>
      </c>
      <c r="L100" s="28">
        <v>10000</v>
      </c>
      <c r="M100" s="29">
        <v>3235.7449999999999</v>
      </c>
      <c r="N100" s="214"/>
      <c r="O100" s="1" t="str">
        <f t="shared" si="1"/>
        <v>aguardando lançamento</v>
      </c>
    </row>
    <row r="101" spans="1:15" ht="50.25" customHeight="1" x14ac:dyDescent="0.25">
      <c r="A101" s="24">
        <f t="shared" si="2"/>
        <v>63</v>
      </c>
      <c r="B101" s="25" t="s">
        <v>244</v>
      </c>
      <c r="C101" s="26" t="s">
        <v>338</v>
      </c>
      <c r="D101" s="25" t="s">
        <v>303</v>
      </c>
      <c r="E101" s="24">
        <v>2012</v>
      </c>
      <c r="F101" s="25" t="s">
        <v>245</v>
      </c>
      <c r="G101" s="25" t="s">
        <v>464</v>
      </c>
      <c r="H101" s="27">
        <v>400000</v>
      </c>
      <c r="I101" s="27">
        <v>400000</v>
      </c>
      <c r="J101" s="27">
        <v>80000</v>
      </c>
      <c r="K101" s="28">
        <v>10000</v>
      </c>
      <c r="L101" s="28">
        <v>10000</v>
      </c>
      <c r="M101" s="29">
        <v>2929.1950000000002</v>
      </c>
      <c r="N101" s="214"/>
      <c r="O101" s="1" t="str">
        <f t="shared" si="1"/>
        <v>aguardando lançamento</v>
      </c>
    </row>
    <row r="102" spans="1:15" ht="50.25" customHeight="1" x14ac:dyDescent="0.25">
      <c r="A102" s="24">
        <f t="shared" si="2"/>
        <v>64</v>
      </c>
      <c r="B102" s="32" t="s">
        <v>472</v>
      </c>
      <c r="C102" s="33" t="s">
        <v>422</v>
      </c>
      <c r="D102" s="32" t="s">
        <v>285</v>
      </c>
      <c r="E102" s="34">
        <v>2024</v>
      </c>
      <c r="F102" s="32" t="s">
        <v>425</v>
      </c>
      <c r="G102" s="32" t="s">
        <v>464</v>
      </c>
      <c r="H102" s="35">
        <v>400000</v>
      </c>
      <c r="I102" s="35">
        <v>400000</v>
      </c>
      <c r="J102" s="35">
        <v>80000</v>
      </c>
      <c r="K102" s="35">
        <v>10000</v>
      </c>
      <c r="L102" s="35">
        <v>10000</v>
      </c>
      <c r="M102" s="29">
        <v>3916.9400000000005</v>
      </c>
      <c r="N102" s="214"/>
      <c r="O102" s="1" t="str">
        <f t="shared" si="1"/>
        <v>aguardando lançamento</v>
      </c>
    </row>
    <row r="103" spans="1:15" ht="50.25" customHeight="1" x14ac:dyDescent="0.25">
      <c r="A103" s="36">
        <f t="shared" si="2"/>
        <v>65</v>
      </c>
      <c r="B103" s="25" t="s">
        <v>473</v>
      </c>
      <c r="C103" s="30" t="s">
        <v>474</v>
      </c>
      <c r="D103" s="25" t="s">
        <v>283</v>
      </c>
      <c r="E103" s="25">
        <v>2025</v>
      </c>
      <c r="F103" s="25" t="s">
        <v>475</v>
      </c>
      <c r="G103" s="25" t="s">
        <v>464</v>
      </c>
      <c r="H103" s="37">
        <v>400000</v>
      </c>
      <c r="I103" s="37">
        <v>400000</v>
      </c>
      <c r="J103" s="37">
        <v>80000</v>
      </c>
      <c r="K103" s="37">
        <v>10000</v>
      </c>
      <c r="L103" s="37">
        <v>10000</v>
      </c>
      <c r="M103" s="29">
        <v>3900</v>
      </c>
      <c r="N103" s="214"/>
      <c r="O103" s="1" t="str">
        <f t="shared" si="1"/>
        <v>aguardando lançamento</v>
      </c>
    </row>
    <row r="104" spans="1:15" ht="50.25" customHeight="1" x14ac:dyDescent="0.25">
      <c r="A104" s="36">
        <f t="shared" si="2"/>
        <v>66</v>
      </c>
      <c r="B104" s="25" t="s">
        <v>476</v>
      </c>
      <c r="C104" s="30" t="s">
        <v>477</v>
      </c>
      <c r="D104" s="25" t="s">
        <v>284</v>
      </c>
      <c r="E104" s="25">
        <v>2025</v>
      </c>
      <c r="F104" s="25" t="s">
        <v>478</v>
      </c>
      <c r="G104" s="25" t="s">
        <v>464</v>
      </c>
      <c r="H104" s="37">
        <v>400000</v>
      </c>
      <c r="I104" s="37">
        <v>400000</v>
      </c>
      <c r="J104" s="37">
        <v>80000</v>
      </c>
      <c r="K104" s="37">
        <v>10000</v>
      </c>
      <c r="L104" s="37">
        <v>10000</v>
      </c>
      <c r="M104" s="29">
        <v>3900</v>
      </c>
      <c r="N104" s="214"/>
      <c r="O104" s="1" t="str">
        <f t="shared" ref="O104:O167" si="3">_xlfn.IFS(N104="","aguardando lançamento",N104&lt;=M104,"correto",N104&gt;M104,"acima máximo")</f>
        <v>aguardando lançamento</v>
      </c>
    </row>
    <row r="105" spans="1:15" ht="50.25" customHeight="1" x14ac:dyDescent="0.25">
      <c r="A105" s="36">
        <f t="shared" ref="A105" si="4">1+A104</f>
        <v>67</v>
      </c>
      <c r="B105" s="25" t="s">
        <v>479</v>
      </c>
      <c r="C105" s="30" t="s">
        <v>477</v>
      </c>
      <c r="D105" s="25" t="s">
        <v>284</v>
      </c>
      <c r="E105" s="25">
        <v>2025</v>
      </c>
      <c r="F105" s="25" t="s">
        <v>480</v>
      </c>
      <c r="G105" s="25" t="s">
        <v>464</v>
      </c>
      <c r="H105" s="37">
        <v>400000</v>
      </c>
      <c r="I105" s="37">
        <v>400000</v>
      </c>
      <c r="J105" s="37">
        <v>80000</v>
      </c>
      <c r="K105" s="37">
        <v>10000</v>
      </c>
      <c r="L105" s="37">
        <v>10000</v>
      </c>
      <c r="M105" s="29">
        <v>3900</v>
      </c>
      <c r="N105" s="214"/>
      <c r="O105" s="1" t="str">
        <f t="shared" si="3"/>
        <v>aguardando lançamento</v>
      </c>
    </row>
    <row r="106" spans="1:15" hidden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9">
        <f>SUM(M39:M105)</f>
        <v>224378.77000000005</v>
      </c>
      <c r="N106" s="40">
        <f>SUM(N39:N105)</f>
        <v>0</v>
      </c>
      <c r="O106" s="1" t="str">
        <f t="shared" si="3"/>
        <v>correto</v>
      </c>
    </row>
    <row r="107" spans="1:15" ht="18" x14ac:dyDescent="0.25">
      <c r="A107" s="231" t="s">
        <v>461</v>
      </c>
      <c r="B107" s="231"/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</row>
    <row r="108" spans="1:15" ht="31.2" x14ac:dyDescent="0.25">
      <c r="A108" s="19" t="s">
        <v>252</v>
      </c>
      <c r="B108" s="19" t="s">
        <v>247</v>
      </c>
      <c r="C108" s="18" t="s">
        <v>248</v>
      </c>
      <c r="D108" s="18" t="s">
        <v>282</v>
      </c>
      <c r="E108" s="18" t="s">
        <v>249</v>
      </c>
      <c r="F108" s="18" t="s">
        <v>250</v>
      </c>
      <c r="G108" s="18" t="s">
        <v>463</v>
      </c>
      <c r="H108" s="21" t="s">
        <v>277</v>
      </c>
      <c r="I108" s="21" t="s">
        <v>278</v>
      </c>
      <c r="J108" s="21" t="s">
        <v>279</v>
      </c>
      <c r="K108" s="21" t="s">
        <v>411</v>
      </c>
      <c r="L108" s="21" t="s">
        <v>412</v>
      </c>
      <c r="M108" s="22" t="s">
        <v>470</v>
      </c>
      <c r="N108" s="23" t="s">
        <v>453</v>
      </c>
    </row>
    <row r="109" spans="1:15" ht="38.4" customHeight="1" x14ac:dyDescent="0.25">
      <c r="A109" s="41">
        <v>68</v>
      </c>
      <c r="B109" s="25" t="s">
        <v>70</v>
      </c>
      <c r="C109" s="30" t="s">
        <v>339</v>
      </c>
      <c r="D109" s="25" t="s">
        <v>289</v>
      </c>
      <c r="E109" s="24">
        <v>2017</v>
      </c>
      <c r="F109" s="25" t="s">
        <v>71</v>
      </c>
      <c r="G109" s="25" t="s">
        <v>464</v>
      </c>
      <c r="H109" s="27">
        <v>400000</v>
      </c>
      <c r="I109" s="27">
        <v>400000</v>
      </c>
      <c r="J109" s="27">
        <v>80000</v>
      </c>
      <c r="K109" s="28">
        <v>10000</v>
      </c>
      <c r="L109" s="28">
        <v>10000</v>
      </c>
      <c r="M109" s="42">
        <v>3650</v>
      </c>
      <c r="N109" s="242"/>
      <c r="O109" s="1" t="str">
        <f t="shared" si="3"/>
        <v>aguardando lançamento</v>
      </c>
    </row>
    <row r="110" spans="1:15" ht="50.25" customHeight="1" x14ac:dyDescent="0.25">
      <c r="A110" s="41">
        <v>69</v>
      </c>
      <c r="B110" s="25" t="s">
        <v>481</v>
      </c>
      <c r="C110" s="30" t="s">
        <v>482</v>
      </c>
      <c r="D110" s="25" t="s">
        <v>289</v>
      </c>
      <c r="E110" s="25" t="s">
        <v>483</v>
      </c>
      <c r="F110" s="25" t="s">
        <v>484</v>
      </c>
      <c r="G110" s="25" t="s">
        <v>485</v>
      </c>
      <c r="H110" s="37">
        <v>400000</v>
      </c>
      <c r="I110" s="37">
        <v>400000</v>
      </c>
      <c r="J110" s="37">
        <v>80000</v>
      </c>
      <c r="K110" s="37">
        <v>50000</v>
      </c>
      <c r="L110" s="37">
        <v>50000</v>
      </c>
      <c r="M110" s="29">
        <v>7009.46</v>
      </c>
      <c r="N110" s="214"/>
      <c r="O110" s="1" t="str">
        <f t="shared" si="3"/>
        <v>aguardando lançamento</v>
      </c>
    </row>
    <row r="111" spans="1:15" x14ac:dyDescent="0.25">
      <c r="A111" s="38"/>
      <c r="B111" s="43"/>
      <c r="C111" s="43"/>
      <c r="D111" s="44"/>
      <c r="E111" s="43"/>
      <c r="F111" s="38"/>
      <c r="G111" s="38"/>
      <c r="H111" s="45"/>
      <c r="I111" s="45"/>
      <c r="J111" s="38"/>
      <c r="K111" s="38"/>
      <c r="L111" s="46" t="s">
        <v>454</v>
      </c>
      <c r="M111" s="47">
        <f>M109+M110+M106</f>
        <v>235038.23000000004</v>
      </c>
      <c r="N111" s="48">
        <f>N106+N110+N109</f>
        <v>0</v>
      </c>
    </row>
    <row r="112" spans="1:15" x14ac:dyDescent="0.25">
      <c r="A112" s="49"/>
      <c r="B112" s="50"/>
      <c r="C112" s="50"/>
      <c r="D112" s="49"/>
      <c r="E112" s="50"/>
      <c r="F112" s="51"/>
      <c r="G112" s="51"/>
      <c r="H112" s="52"/>
      <c r="I112" s="52"/>
      <c r="J112" s="51"/>
      <c r="K112" s="51"/>
      <c r="L112" s="51"/>
      <c r="M112" s="51"/>
    </row>
    <row r="113" spans="1:15" ht="18" x14ac:dyDescent="0.25">
      <c r="A113" s="232" t="s">
        <v>420</v>
      </c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</row>
    <row r="114" spans="1:15" ht="31.2" x14ac:dyDescent="0.25">
      <c r="A114" s="53" t="s">
        <v>252</v>
      </c>
      <c r="B114" s="53" t="s">
        <v>247</v>
      </c>
      <c r="C114" s="53" t="s">
        <v>248</v>
      </c>
      <c r="D114" s="53" t="s">
        <v>304</v>
      </c>
      <c r="E114" s="53" t="s">
        <v>249</v>
      </c>
      <c r="F114" s="54" t="s">
        <v>250</v>
      </c>
      <c r="G114" s="55" t="s">
        <v>463</v>
      </c>
      <c r="H114" s="56" t="s">
        <v>277</v>
      </c>
      <c r="I114" s="56" t="s">
        <v>278</v>
      </c>
      <c r="J114" s="56" t="s">
        <v>279</v>
      </c>
      <c r="K114" s="56" t="s">
        <v>411</v>
      </c>
      <c r="L114" s="56" t="s">
        <v>412</v>
      </c>
      <c r="M114" s="57" t="s">
        <v>470</v>
      </c>
      <c r="N114" s="23" t="s">
        <v>453</v>
      </c>
    </row>
    <row r="115" spans="1:15" ht="50.25" customHeight="1" x14ac:dyDescent="0.25">
      <c r="A115" s="58">
        <v>70</v>
      </c>
      <c r="B115" s="59" t="s">
        <v>2</v>
      </c>
      <c r="C115" s="60" t="s">
        <v>340</v>
      </c>
      <c r="D115" s="59" t="s">
        <v>287</v>
      </c>
      <c r="E115" s="61">
        <v>2012</v>
      </c>
      <c r="F115" s="62" t="s">
        <v>3</v>
      </c>
      <c r="G115" s="59" t="s">
        <v>464</v>
      </c>
      <c r="H115" s="63">
        <v>400000</v>
      </c>
      <c r="I115" s="63">
        <v>400000</v>
      </c>
      <c r="J115" s="63">
        <v>80000</v>
      </c>
      <c r="K115" s="63">
        <v>50000</v>
      </c>
      <c r="L115" s="64">
        <v>50000</v>
      </c>
      <c r="M115" s="65">
        <v>7376.5</v>
      </c>
      <c r="N115" s="215"/>
      <c r="O115" s="1" t="str">
        <f t="shared" si="3"/>
        <v>aguardando lançamento</v>
      </c>
    </row>
    <row r="116" spans="1:15" ht="50.25" customHeight="1" x14ac:dyDescent="0.25">
      <c r="A116" s="58">
        <f>1+A115</f>
        <v>71</v>
      </c>
      <c r="B116" s="59" t="s">
        <v>4</v>
      </c>
      <c r="C116" s="60" t="s">
        <v>341</v>
      </c>
      <c r="D116" s="59" t="s">
        <v>287</v>
      </c>
      <c r="E116" s="61">
        <v>2022</v>
      </c>
      <c r="F116" s="62" t="s">
        <v>5</v>
      </c>
      <c r="G116" s="59" t="s">
        <v>464</v>
      </c>
      <c r="H116" s="63">
        <v>400000</v>
      </c>
      <c r="I116" s="63">
        <v>400000</v>
      </c>
      <c r="J116" s="63">
        <v>80000</v>
      </c>
      <c r="K116" s="63">
        <v>50000</v>
      </c>
      <c r="L116" s="64">
        <v>50000</v>
      </c>
      <c r="M116" s="65">
        <v>10181.049999999999</v>
      </c>
      <c r="N116" s="215"/>
      <c r="O116" s="1" t="str">
        <f t="shared" si="3"/>
        <v>aguardando lançamento</v>
      </c>
    </row>
    <row r="117" spans="1:15" ht="50.25" customHeight="1" x14ac:dyDescent="0.25">
      <c r="A117" s="58">
        <f t="shared" ref="A117:A133" si="5">1+A116</f>
        <v>72</v>
      </c>
      <c r="B117" s="59" t="s">
        <v>6</v>
      </c>
      <c r="C117" s="60" t="s">
        <v>342</v>
      </c>
      <c r="D117" s="59" t="s">
        <v>287</v>
      </c>
      <c r="E117" s="61">
        <v>2022</v>
      </c>
      <c r="F117" s="62" t="s">
        <v>7</v>
      </c>
      <c r="G117" s="59" t="s">
        <v>464</v>
      </c>
      <c r="H117" s="63">
        <v>400000</v>
      </c>
      <c r="I117" s="63">
        <v>400000</v>
      </c>
      <c r="J117" s="63">
        <v>80000</v>
      </c>
      <c r="K117" s="63">
        <v>50000</v>
      </c>
      <c r="L117" s="64">
        <v>50000</v>
      </c>
      <c r="M117" s="65">
        <v>10181.049999999999</v>
      </c>
      <c r="N117" s="215"/>
      <c r="O117" s="1" t="str">
        <f t="shared" si="3"/>
        <v>aguardando lançamento</v>
      </c>
    </row>
    <row r="118" spans="1:15" ht="50.25" customHeight="1" x14ac:dyDescent="0.25">
      <c r="A118" s="58">
        <f t="shared" si="5"/>
        <v>73</v>
      </c>
      <c r="B118" s="59" t="s">
        <v>8</v>
      </c>
      <c r="C118" s="60" t="s">
        <v>343</v>
      </c>
      <c r="D118" s="59" t="s">
        <v>287</v>
      </c>
      <c r="E118" s="61">
        <v>2015</v>
      </c>
      <c r="F118" s="62" t="s">
        <v>9</v>
      </c>
      <c r="G118" s="59" t="s">
        <v>464</v>
      </c>
      <c r="H118" s="63">
        <v>400000</v>
      </c>
      <c r="I118" s="63">
        <v>400000</v>
      </c>
      <c r="J118" s="63">
        <v>80000</v>
      </c>
      <c r="K118" s="63">
        <v>50000</v>
      </c>
      <c r="L118" s="64">
        <v>50000</v>
      </c>
      <c r="M118" s="65">
        <v>8677.8850000000002</v>
      </c>
      <c r="N118" s="215"/>
      <c r="O118" s="1" t="str">
        <f t="shared" si="3"/>
        <v>aguardando lançamento</v>
      </c>
    </row>
    <row r="119" spans="1:15" ht="50.25" customHeight="1" x14ac:dyDescent="0.25">
      <c r="A119" s="58">
        <f t="shared" si="5"/>
        <v>74</v>
      </c>
      <c r="B119" s="59" t="s">
        <v>10</v>
      </c>
      <c r="C119" s="60" t="s">
        <v>344</v>
      </c>
      <c r="D119" s="59" t="s">
        <v>287</v>
      </c>
      <c r="E119" s="61">
        <v>2015</v>
      </c>
      <c r="F119" s="62" t="s">
        <v>11</v>
      </c>
      <c r="G119" s="59" t="s">
        <v>464</v>
      </c>
      <c r="H119" s="63">
        <v>400000</v>
      </c>
      <c r="I119" s="63">
        <v>400000</v>
      </c>
      <c r="J119" s="63">
        <v>80000</v>
      </c>
      <c r="K119" s="63">
        <v>50000</v>
      </c>
      <c r="L119" s="64">
        <v>50000</v>
      </c>
      <c r="M119" s="65">
        <v>8887.5949999999993</v>
      </c>
      <c r="N119" s="215"/>
      <c r="O119" s="1" t="str">
        <f t="shared" si="3"/>
        <v>aguardando lançamento</v>
      </c>
    </row>
    <row r="120" spans="1:15" ht="50.25" customHeight="1" x14ac:dyDescent="0.25">
      <c r="A120" s="58">
        <f t="shared" si="5"/>
        <v>75</v>
      </c>
      <c r="B120" s="59" t="s">
        <v>12</v>
      </c>
      <c r="C120" s="60" t="s">
        <v>345</v>
      </c>
      <c r="D120" s="59" t="s">
        <v>287</v>
      </c>
      <c r="E120" s="61">
        <v>2010</v>
      </c>
      <c r="F120" s="62" t="s">
        <v>13</v>
      </c>
      <c r="G120" s="59" t="s">
        <v>464</v>
      </c>
      <c r="H120" s="63">
        <v>400000</v>
      </c>
      <c r="I120" s="63">
        <v>400000</v>
      </c>
      <c r="J120" s="63">
        <v>80000</v>
      </c>
      <c r="K120" s="63">
        <v>50000</v>
      </c>
      <c r="L120" s="64">
        <v>50000</v>
      </c>
      <c r="M120" s="65">
        <v>7675</v>
      </c>
      <c r="N120" s="215"/>
      <c r="O120" s="1" t="str">
        <f t="shared" si="3"/>
        <v>aguardando lançamento</v>
      </c>
    </row>
    <row r="121" spans="1:15" ht="50.25" customHeight="1" x14ac:dyDescent="0.25">
      <c r="A121" s="58">
        <f t="shared" si="5"/>
        <v>76</v>
      </c>
      <c r="B121" s="59" t="s">
        <v>14</v>
      </c>
      <c r="C121" s="60" t="s">
        <v>346</v>
      </c>
      <c r="D121" s="59" t="s">
        <v>287</v>
      </c>
      <c r="E121" s="61">
        <v>2016</v>
      </c>
      <c r="F121" s="62" t="s">
        <v>15</v>
      </c>
      <c r="G121" s="59" t="s">
        <v>464</v>
      </c>
      <c r="H121" s="63">
        <v>400000</v>
      </c>
      <c r="I121" s="63">
        <v>400000</v>
      </c>
      <c r="J121" s="63">
        <v>80000</v>
      </c>
      <c r="K121" s="63">
        <v>50000</v>
      </c>
      <c r="L121" s="64">
        <v>50000</v>
      </c>
      <c r="M121" s="65">
        <v>8950</v>
      </c>
      <c r="N121" s="215"/>
      <c r="O121" s="1" t="str">
        <f t="shared" si="3"/>
        <v>aguardando lançamento</v>
      </c>
    </row>
    <row r="122" spans="1:15" ht="62.25" customHeight="1" x14ac:dyDescent="0.25">
      <c r="A122" s="58">
        <f t="shared" si="5"/>
        <v>77</v>
      </c>
      <c r="B122" s="59" t="s">
        <v>16</v>
      </c>
      <c r="C122" s="60" t="s">
        <v>17</v>
      </c>
      <c r="D122" s="59" t="s">
        <v>287</v>
      </c>
      <c r="E122" s="61">
        <v>2014</v>
      </c>
      <c r="F122" s="62" t="s">
        <v>18</v>
      </c>
      <c r="G122" s="59" t="s">
        <v>464</v>
      </c>
      <c r="H122" s="63">
        <v>400000</v>
      </c>
      <c r="I122" s="63">
        <v>400000</v>
      </c>
      <c r="J122" s="63">
        <v>80000</v>
      </c>
      <c r="K122" s="63">
        <v>50000</v>
      </c>
      <c r="L122" s="64">
        <v>50000</v>
      </c>
      <c r="M122" s="65">
        <v>8950</v>
      </c>
      <c r="N122" s="215"/>
      <c r="O122" s="1" t="str">
        <f t="shared" si="3"/>
        <v>aguardando lançamento</v>
      </c>
    </row>
    <row r="123" spans="1:15" ht="72.75" customHeight="1" x14ac:dyDescent="0.25">
      <c r="A123" s="58">
        <f t="shared" si="5"/>
        <v>78</v>
      </c>
      <c r="B123" s="59" t="s">
        <v>19</v>
      </c>
      <c r="C123" s="60" t="s">
        <v>347</v>
      </c>
      <c r="D123" s="59" t="s">
        <v>287</v>
      </c>
      <c r="E123" s="61">
        <v>2018</v>
      </c>
      <c r="F123" s="59" t="s">
        <v>20</v>
      </c>
      <c r="G123" s="59" t="s">
        <v>464</v>
      </c>
      <c r="H123" s="63">
        <v>400000</v>
      </c>
      <c r="I123" s="63">
        <v>400000</v>
      </c>
      <c r="J123" s="63">
        <v>80000</v>
      </c>
      <c r="K123" s="63">
        <v>50000</v>
      </c>
      <c r="L123" s="63">
        <v>50000</v>
      </c>
      <c r="M123" s="65">
        <v>8950</v>
      </c>
      <c r="N123" s="215"/>
      <c r="O123" s="1" t="str">
        <f t="shared" si="3"/>
        <v>aguardando lançamento</v>
      </c>
    </row>
    <row r="124" spans="1:15" ht="72.75" customHeight="1" x14ac:dyDescent="0.25">
      <c r="A124" s="58">
        <f t="shared" si="5"/>
        <v>79</v>
      </c>
      <c r="B124" s="66" t="s">
        <v>486</v>
      </c>
      <c r="C124" s="67" t="s">
        <v>487</v>
      </c>
      <c r="D124" s="66" t="s">
        <v>284</v>
      </c>
      <c r="E124" s="66" t="s">
        <v>488</v>
      </c>
      <c r="F124" s="66" t="s">
        <v>489</v>
      </c>
      <c r="G124" s="68">
        <v>288000</v>
      </c>
      <c r="H124" s="69">
        <v>400000</v>
      </c>
      <c r="I124" s="69">
        <v>400000</v>
      </c>
      <c r="J124" s="69">
        <v>80000</v>
      </c>
      <c r="K124" s="69">
        <v>50000</v>
      </c>
      <c r="L124" s="69">
        <v>50000</v>
      </c>
      <c r="M124" s="65">
        <v>8224.4150000000009</v>
      </c>
      <c r="N124" s="215"/>
      <c r="O124" s="1" t="str">
        <f t="shared" si="3"/>
        <v>aguardando lançamento</v>
      </c>
    </row>
    <row r="125" spans="1:15" ht="72.75" customHeight="1" x14ac:dyDescent="0.25">
      <c r="A125" s="58">
        <f t="shared" si="5"/>
        <v>80</v>
      </c>
      <c r="B125" s="66" t="s">
        <v>490</v>
      </c>
      <c r="C125" s="67" t="s">
        <v>491</v>
      </c>
      <c r="D125" s="66" t="s">
        <v>284</v>
      </c>
      <c r="E125" s="66" t="s">
        <v>488</v>
      </c>
      <c r="F125" s="66" t="s">
        <v>492</v>
      </c>
      <c r="G125" s="68">
        <v>540000</v>
      </c>
      <c r="H125" s="69">
        <v>400000</v>
      </c>
      <c r="I125" s="69">
        <v>400000</v>
      </c>
      <c r="J125" s="69">
        <v>80000</v>
      </c>
      <c r="K125" s="69">
        <v>50000</v>
      </c>
      <c r="L125" s="69">
        <v>50000</v>
      </c>
      <c r="M125" s="65">
        <v>17123.400000000001</v>
      </c>
      <c r="N125" s="215"/>
      <c r="O125" s="1" t="str">
        <f t="shared" si="3"/>
        <v>aguardando lançamento</v>
      </c>
    </row>
    <row r="126" spans="1:15" ht="72.75" customHeight="1" x14ac:dyDescent="0.25">
      <c r="A126" s="58">
        <f t="shared" si="5"/>
        <v>81</v>
      </c>
      <c r="B126" s="66" t="s">
        <v>493</v>
      </c>
      <c r="C126" s="67" t="s">
        <v>494</v>
      </c>
      <c r="D126" s="66" t="s">
        <v>284</v>
      </c>
      <c r="E126" s="66" t="s">
        <v>488</v>
      </c>
      <c r="F126" s="66" t="s">
        <v>495</v>
      </c>
      <c r="G126" s="68">
        <v>285000</v>
      </c>
      <c r="H126" s="69">
        <v>400000</v>
      </c>
      <c r="I126" s="69">
        <v>400000</v>
      </c>
      <c r="J126" s="69">
        <v>80000</v>
      </c>
      <c r="K126" s="69">
        <v>50000</v>
      </c>
      <c r="L126" s="69">
        <v>50000</v>
      </c>
      <c r="M126" s="65">
        <v>9131.4349999999995</v>
      </c>
      <c r="N126" s="215"/>
      <c r="O126" s="1" t="str">
        <f t="shared" si="3"/>
        <v>aguardando lançamento</v>
      </c>
    </row>
    <row r="127" spans="1:15" ht="72.75" customHeight="1" x14ac:dyDescent="0.25">
      <c r="A127" s="58">
        <f t="shared" si="5"/>
        <v>82</v>
      </c>
      <c r="B127" s="66" t="s">
        <v>496</v>
      </c>
      <c r="C127" s="67" t="s">
        <v>494</v>
      </c>
      <c r="D127" s="66" t="s">
        <v>284</v>
      </c>
      <c r="E127" s="66" t="s">
        <v>488</v>
      </c>
      <c r="F127" s="66" t="s">
        <v>497</v>
      </c>
      <c r="G127" s="68">
        <v>285000</v>
      </c>
      <c r="H127" s="69">
        <v>400000</v>
      </c>
      <c r="I127" s="69">
        <v>400000</v>
      </c>
      <c r="J127" s="69">
        <v>80000</v>
      </c>
      <c r="K127" s="69">
        <v>50000</v>
      </c>
      <c r="L127" s="69">
        <v>50000</v>
      </c>
      <c r="M127" s="65">
        <v>10083.25</v>
      </c>
      <c r="N127" s="215"/>
      <c r="O127" s="1" t="str">
        <f t="shared" si="3"/>
        <v>aguardando lançamento</v>
      </c>
    </row>
    <row r="128" spans="1:15" ht="72.75" customHeight="1" x14ac:dyDescent="0.25">
      <c r="A128" s="58">
        <f t="shared" si="5"/>
        <v>83</v>
      </c>
      <c r="B128" s="66" t="s">
        <v>498</v>
      </c>
      <c r="C128" s="67" t="s">
        <v>494</v>
      </c>
      <c r="D128" s="66" t="s">
        <v>284</v>
      </c>
      <c r="E128" s="66" t="s">
        <v>488</v>
      </c>
      <c r="F128" s="66" t="s">
        <v>499</v>
      </c>
      <c r="G128" s="68">
        <v>285000</v>
      </c>
      <c r="H128" s="69">
        <v>400000</v>
      </c>
      <c r="I128" s="69">
        <v>400000</v>
      </c>
      <c r="J128" s="69">
        <v>80000</v>
      </c>
      <c r="K128" s="69">
        <v>50000</v>
      </c>
      <c r="L128" s="69">
        <v>50000</v>
      </c>
      <c r="M128" s="65">
        <v>9200.625</v>
      </c>
      <c r="N128" s="215"/>
      <c r="O128" s="1" t="str">
        <f t="shared" si="3"/>
        <v>aguardando lançamento</v>
      </c>
    </row>
    <row r="129" spans="1:15" ht="72.75" customHeight="1" x14ac:dyDescent="0.25">
      <c r="A129" s="58">
        <f t="shared" si="5"/>
        <v>84</v>
      </c>
      <c r="B129" s="66" t="s">
        <v>500</v>
      </c>
      <c r="C129" s="67" t="s">
        <v>494</v>
      </c>
      <c r="D129" s="66" t="s">
        <v>284</v>
      </c>
      <c r="E129" s="66" t="s">
        <v>488</v>
      </c>
      <c r="F129" s="66" t="s">
        <v>501</v>
      </c>
      <c r="G129" s="68">
        <v>285000</v>
      </c>
      <c r="H129" s="69">
        <v>400000</v>
      </c>
      <c r="I129" s="69">
        <v>400000</v>
      </c>
      <c r="J129" s="69">
        <v>80000</v>
      </c>
      <c r="K129" s="69">
        <v>50000</v>
      </c>
      <c r="L129" s="69">
        <v>50000</v>
      </c>
      <c r="M129" s="65">
        <v>9347.83</v>
      </c>
      <c r="N129" s="215"/>
      <c r="O129" s="1" t="str">
        <f t="shared" si="3"/>
        <v>aguardando lançamento</v>
      </c>
    </row>
    <row r="130" spans="1:15" ht="72.75" customHeight="1" x14ac:dyDescent="0.25">
      <c r="A130" s="58">
        <f t="shared" si="5"/>
        <v>85</v>
      </c>
      <c r="B130" s="70" t="s">
        <v>502</v>
      </c>
      <c r="C130" s="67" t="s">
        <v>503</v>
      </c>
      <c r="D130" s="59" t="s">
        <v>287</v>
      </c>
      <c r="E130" s="61">
        <v>2026</v>
      </c>
      <c r="F130" s="71" t="s">
        <v>504</v>
      </c>
      <c r="G130" s="68">
        <v>285000</v>
      </c>
      <c r="H130" s="72">
        <v>400000</v>
      </c>
      <c r="I130" s="69">
        <v>400000</v>
      </c>
      <c r="J130" s="69">
        <v>80000</v>
      </c>
      <c r="K130" s="69">
        <v>50000</v>
      </c>
      <c r="L130" s="69">
        <v>50000</v>
      </c>
      <c r="M130" s="65">
        <v>9288.75</v>
      </c>
      <c r="N130" s="215"/>
      <c r="O130" s="1" t="str">
        <f t="shared" si="3"/>
        <v>aguardando lançamento</v>
      </c>
    </row>
    <row r="131" spans="1:15" ht="72.75" customHeight="1" x14ac:dyDescent="0.25">
      <c r="A131" s="58">
        <f t="shared" si="5"/>
        <v>86</v>
      </c>
      <c r="B131" s="59" t="s">
        <v>505</v>
      </c>
      <c r="C131" s="67" t="s">
        <v>503</v>
      </c>
      <c r="D131" s="59" t="s">
        <v>287</v>
      </c>
      <c r="E131" s="61">
        <v>2026</v>
      </c>
      <c r="F131" s="71" t="s">
        <v>506</v>
      </c>
      <c r="G131" s="68">
        <v>285000</v>
      </c>
      <c r="H131" s="69">
        <v>400000</v>
      </c>
      <c r="I131" s="69">
        <v>400000</v>
      </c>
      <c r="J131" s="69">
        <v>80000</v>
      </c>
      <c r="K131" s="69">
        <v>50000</v>
      </c>
      <c r="L131" s="69">
        <v>50000</v>
      </c>
      <c r="M131" s="65">
        <v>9288.75</v>
      </c>
      <c r="N131" s="215"/>
      <c r="O131" s="1" t="str">
        <f t="shared" si="3"/>
        <v>aguardando lançamento</v>
      </c>
    </row>
    <row r="132" spans="1:15" ht="72.75" customHeight="1" x14ac:dyDescent="0.25">
      <c r="A132" s="58">
        <f t="shared" si="5"/>
        <v>87</v>
      </c>
      <c r="B132" s="59" t="s">
        <v>507</v>
      </c>
      <c r="C132" s="73" t="s">
        <v>508</v>
      </c>
      <c r="D132" s="59" t="s">
        <v>287</v>
      </c>
      <c r="E132" s="61">
        <v>2026</v>
      </c>
      <c r="F132" s="71" t="s">
        <v>509</v>
      </c>
      <c r="G132" s="68">
        <v>287000</v>
      </c>
      <c r="H132" s="69">
        <v>400000</v>
      </c>
      <c r="I132" s="69">
        <v>400000</v>
      </c>
      <c r="J132" s="69">
        <v>80000</v>
      </c>
      <c r="K132" s="69">
        <v>50000</v>
      </c>
      <c r="L132" s="69">
        <v>50000</v>
      </c>
      <c r="M132" s="65">
        <v>9288.75</v>
      </c>
      <c r="N132" s="215"/>
      <c r="O132" s="1" t="str">
        <f t="shared" si="3"/>
        <v>aguardando lançamento</v>
      </c>
    </row>
    <row r="133" spans="1:15" ht="72.75" customHeight="1" x14ac:dyDescent="0.25">
      <c r="A133" s="58">
        <f t="shared" si="5"/>
        <v>88</v>
      </c>
      <c r="B133" s="59" t="s">
        <v>510</v>
      </c>
      <c r="C133" s="73" t="s">
        <v>508</v>
      </c>
      <c r="D133" s="59" t="s">
        <v>287</v>
      </c>
      <c r="E133" s="61">
        <v>2026</v>
      </c>
      <c r="F133" s="71" t="s">
        <v>511</v>
      </c>
      <c r="G133" s="68">
        <v>287000</v>
      </c>
      <c r="H133" s="69">
        <v>400000</v>
      </c>
      <c r="I133" s="69">
        <v>400000</v>
      </c>
      <c r="J133" s="69">
        <v>80000</v>
      </c>
      <c r="K133" s="69">
        <v>50000</v>
      </c>
      <c r="L133" s="69">
        <v>50000</v>
      </c>
      <c r="M133" s="65">
        <v>9288.75</v>
      </c>
      <c r="N133" s="215"/>
      <c r="O133" s="1" t="str">
        <f t="shared" si="3"/>
        <v>aguardando lançamento</v>
      </c>
    </row>
    <row r="134" spans="1:15" x14ac:dyDescent="0.25">
      <c r="A134" s="74"/>
      <c r="B134" s="75"/>
      <c r="C134" s="75"/>
      <c r="D134" s="76"/>
      <c r="E134" s="75"/>
      <c r="F134" s="77"/>
      <c r="G134" s="77"/>
      <c r="H134" s="78"/>
      <c r="I134" s="78"/>
      <c r="J134" s="77"/>
      <c r="K134" s="77"/>
      <c r="L134" s="77"/>
      <c r="M134" s="79">
        <f>SUM(M115:M133)</f>
        <v>180095.03499999997</v>
      </c>
      <c r="N134" s="80">
        <f>SUM(N115:N133)</f>
        <v>0</v>
      </c>
    </row>
    <row r="135" spans="1:15" ht="18" x14ac:dyDescent="0.25">
      <c r="A135" s="232" t="s">
        <v>415</v>
      </c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</row>
    <row r="136" spans="1:15" ht="31.2" x14ac:dyDescent="0.25">
      <c r="A136" s="81" t="s">
        <v>252</v>
      </c>
      <c r="B136" s="81" t="s">
        <v>247</v>
      </c>
      <c r="C136" s="81" t="s">
        <v>248</v>
      </c>
      <c r="D136" s="81" t="s">
        <v>304</v>
      </c>
      <c r="E136" s="81" t="s">
        <v>249</v>
      </c>
      <c r="F136" s="55" t="s">
        <v>250</v>
      </c>
      <c r="G136" s="55" t="s">
        <v>463</v>
      </c>
      <c r="H136" s="56" t="s">
        <v>277</v>
      </c>
      <c r="I136" s="56" t="s">
        <v>278</v>
      </c>
      <c r="J136" s="56" t="s">
        <v>279</v>
      </c>
      <c r="K136" s="56" t="s">
        <v>411</v>
      </c>
      <c r="L136" s="56" t="s">
        <v>412</v>
      </c>
      <c r="M136" s="82" t="s">
        <v>470</v>
      </c>
      <c r="N136" s="23" t="s">
        <v>453</v>
      </c>
    </row>
    <row r="137" spans="1:15" ht="60" customHeight="1" x14ac:dyDescent="0.25">
      <c r="A137" s="58">
        <v>89</v>
      </c>
      <c r="B137" s="59" t="s">
        <v>145</v>
      </c>
      <c r="C137" s="83" t="s">
        <v>348</v>
      </c>
      <c r="D137" s="59" t="s">
        <v>287</v>
      </c>
      <c r="E137" s="61">
        <v>2015</v>
      </c>
      <c r="F137" s="59" t="s">
        <v>146</v>
      </c>
      <c r="G137" s="59" t="s">
        <v>464</v>
      </c>
      <c r="H137" s="63">
        <v>400000</v>
      </c>
      <c r="I137" s="63">
        <v>400000</v>
      </c>
      <c r="J137" s="63">
        <v>80000</v>
      </c>
      <c r="K137" s="63">
        <v>50000</v>
      </c>
      <c r="L137" s="64">
        <v>50000</v>
      </c>
      <c r="M137" s="84">
        <v>8739.2649999999994</v>
      </c>
      <c r="N137" s="216"/>
      <c r="O137" s="1" t="str">
        <f t="shared" si="3"/>
        <v>aguardando lançamento</v>
      </c>
    </row>
    <row r="138" spans="1:15" ht="50.25" customHeight="1" x14ac:dyDescent="0.25">
      <c r="A138" s="58">
        <f t="shared" ref="A138:A142" si="6">1+A137</f>
        <v>90</v>
      </c>
      <c r="B138" s="59" t="s">
        <v>81</v>
      </c>
      <c r="C138" s="60" t="s">
        <v>349</v>
      </c>
      <c r="D138" s="59" t="s">
        <v>287</v>
      </c>
      <c r="E138" s="61">
        <v>2021</v>
      </c>
      <c r="F138" s="59" t="s">
        <v>82</v>
      </c>
      <c r="G138" s="59" t="s">
        <v>464</v>
      </c>
      <c r="H138" s="63">
        <v>400000</v>
      </c>
      <c r="I138" s="63">
        <v>400000</v>
      </c>
      <c r="J138" s="63">
        <v>80000</v>
      </c>
      <c r="K138" s="63">
        <v>50000</v>
      </c>
      <c r="L138" s="64">
        <v>50000</v>
      </c>
      <c r="M138" s="84">
        <v>9582.35</v>
      </c>
      <c r="N138" s="216"/>
      <c r="O138" s="1" t="str">
        <f t="shared" si="3"/>
        <v>aguardando lançamento</v>
      </c>
    </row>
    <row r="139" spans="1:15" ht="60.75" customHeight="1" x14ac:dyDescent="0.25">
      <c r="A139" s="58">
        <f t="shared" si="6"/>
        <v>91</v>
      </c>
      <c r="B139" s="59" t="s">
        <v>153</v>
      </c>
      <c r="C139" s="83" t="s">
        <v>350</v>
      </c>
      <c r="D139" s="59" t="s">
        <v>287</v>
      </c>
      <c r="E139" s="61">
        <v>2022</v>
      </c>
      <c r="F139" s="85" t="s">
        <v>154</v>
      </c>
      <c r="G139" s="59" t="s">
        <v>464</v>
      </c>
      <c r="H139" s="63">
        <v>400000</v>
      </c>
      <c r="I139" s="63">
        <v>400000</v>
      </c>
      <c r="J139" s="63">
        <v>80000</v>
      </c>
      <c r="K139" s="63">
        <v>50000</v>
      </c>
      <c r="L139" s="64">
        <v>50000</v>
      </c>
      <c r="M139" s="84">
        <v>8970.94</v>
      </c>
      <c r="N139" s="216"/>
      <c r="O139" s="1" t="str">
        <f t="shared" si="3"/>
        <v>aguardando lançamento</v>
      </c>
    </row>
    <row r="140" spans="1:15" ht="50.25" customHeight="1" x14ac:dyDescent="0.25">
      <c r="A140" s="58">
        <f t="shared" si="6"/>
        <v>92</v>
      </c>
      <c r="B140" s="59" t="s">
        <v>143</v>
      </c>
      <c r="C140" s="83" t="s">
        <v>351</v>
      </c>
      <c r="D140" s="59" t="s">
        <v>287</v>
      </c>
      <c r="E140" s="61">
        <v>2009</v>
      </c>
      <c r="F140" s="85" t="s">
        <v>144</v>
      </c>
      <c r="G140" s="63">
        <v>75000</v>
      </c>
      <c r="H140" s="63">
        <v>400000</v>
      </c>
      <c r="I140" s="63">
        <v>400000</v>
      </c>
      <c r="J140" s="63">
        <v>80000</v>
      </c>
      <c r="K140" s="63">
        <v>50000</v>
      </c>
      <c r="L140" s="64">
        <v>50000</v>
      </c>
      <c r="M140" s="84">
        <v>4856.7</v>
      </c>
      <c r="N140" s="216"/>
      <c r="O140" s="1" t="str">
        <f t="shared" si="3"/>
        <v>aguardando lançamento</v>
      </c>
    </row>
    <row r="141" spans="1:15" ht="50.25" customHeight="1" x14ac:dyDescent="0.25">
      <c r="A141" s="58">
        <f t="shared" si="6"/>
        <v>93</v>
      </c>
      <c r="B141" s="59" t="s">
        <v>512</v>
      </c>
      <c r="C141" s="60" t="s">
        <v>423</v>
      </c>
      <c r="D141" s="59" t="s">
        <v>287</v>
      </c>
      <c r="E141" s="59">
        <v>2024</v>
      </c>
      <c r="F141" s="85" t="s">
        <v>424</v>
      </c>
      <c r="G141" s="59" t="s">
        <v>464</v>
      </c>
      <c r="H141" s="63">
        <v>400000</v>
      </c>
      <c r="I141" s="63">
        <v>400000</v>
      </c>
      <c r="J141" s="63">
        <v>80000</v>
      </c>
      <c r="K141" s="63">
        <v>50000</v>
      </c>
      <c r="L141" s="64">
        <v>50000</v>
      </c>
      <c r="M141" s="84">
        <v>9053.4</v>
      </c>
      <c r="N141" s="216"/>
      <c r="O141" s="1" t="str">
        <f t="shared" si="3"/>
        <v>aguardando lançamento</v>
      </c>
    </row>
    <row r="142" spans="1:15" ht="50.25" customHeight="1" x14ac:dyDescent="0.25">
      <c r="A142" s="58">
        <f t="shared" si="6"/>
        <v>94</v>
      </c>
      <c r="B142" s="59" t="s">
        <v>513</v>
      </c>
      <c r="C142" s="83" t="s">
        <v>514</v>
      </c>
      <c r="D142" s="59" t="s">
        <v>287</v>
      </c>
      <c r="E142" s="85" t="s">
        <v>515</v>
      </c>
      <c r="F142" s="85" t="s">
        <v>516</v>
      </c>
      <c r="G142" s="86">
        <v>283900</v>
      </c>
      <c r="H142" s="63">
        <v>400000</v>
      </c>
      <c r="I142" s="63">
        <v>400000</v>
      </c>
      <c r="J142" s="63">
        <v>80000</v>
      </c>
      <c r="K142" s="63">
        <v>50000</v>
      </c>
      <c r="L142" s="63">
        <v>50000</v>
      </c>
      <c r="M142" s="84">
        <v>8643.17</v>
      </c>
      <c r="N142" s="216"/>
      <c r="O142" s="1" t="str">
        <f t="shared" si="3"/>
        <v>aguardando lançamento</v>
      </c>
    </row>
    <row r="143" spans="1:15" ht="0.6" customHeight="1" x14ac:dyDescent="0.25">
      <c r="A143" s="87"/>
      <c r="B143" s="88"/>
      <c r="C143" s="88"/>
      <c r="D143" s="89"/>
      <c r="E143" s="90"/>
      <c r="F143" s="90"/>
      <c r="G143" s="90"/>
      <c r="H143" s="91"/>
      <c r="I143" s="91"/>
      <c r="J143" s="90"/>
      <c r="K143" s="90"/>
      <c r="L143" s="90"/>
      <c r="M143" s="79">
        <f>SUM(M137:M142)</f>
        <v>49845.824999999997</v>
      </c>
      <c r="N143" s="92">
        <f>SUM(N137:N142)</f>
        <v>0</v>
      </c>
      <c r="O143" s="1" t="str">
        <f t="shared" si="3"/>
        <v>correto</v>
      </c>
    </row>
    <row r="144" spans="1:15" x14ac:dyDescent="0.25">
      <c r="A144" s="87"/>
      <c r="B144" s="88"/>
      <c r="C144" s="88"/>
      <c r="D144" s="89"/>
      <c r="E144" s="88"/>
      <c r="F144" s="90"/>
      <c r="G144" s="90"/>
      <c r="H144" s="91"/>
      <c r="I144" s="91"/>
      <c r="J144" s="90"/>
      <c r="K144" s="90"/>
      <c r="L144" s="93" t="s">
        <v>455</v>
      </c>
      <c r="M144" s="79">
        <f>SUM(M143,M134)</f>
        <v>229940.86</v>
      </c>
      <c r="N144" s="94">
        <f>N134+N143</f>
        <v>0</v>
      </c>
    </row>
    <row r="145" spans="1:15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</row>
    <row r="146" spans="1:15" ht="18" x14ac:dyDescent="0.25">
      <c r="A146" s="233" t="s">
        <v>419</v>
      </c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</row>
    <row r="147" spans="1:15" ht="31.2" x14ac:dyDescent="0.25">
      <c r="A147" s="95" t="s">
        <v>252</v>
      </c>
      <c r="B147" s="95" t="s">
        <v>247</v>
      </c>
      <c r="C147" s="95" t="s">
        <v>248</v>
      </c>
      <c r="D147" s="96" t="s">
        <v>304</v>
      </c>
      <c r="E147" s="95" t="s">
        <v>249</v>
      </c>
      <c r="F147" s="97" t="s">
        <v>250</v>
      </c>
      <c r="G147" s="98" t="s">
        <v>463</v>
      </c>
      <c r="H147" s="99" t="s">
        <v>277</v>
      </c>
      <c r="I147" s="99" t="s">
        <v>278</v>
      </c>
      <c r="J147" s="99" t="s">
        <v>279</v>
      </c>
      <c r="K147" s="99" t="s">
        <v>411</v>
      </c>
      <c r="L147" s="99" t="s">
        <v>412</v>
      </c>
      <c r="M147" s="100" t="s">
        <v>470</v>
      </c>
      <c r="N147" s="23" t="s">
        <v>453</v>
      </c>
    </row>
    <row r="148" spans="1:15" ht="50.25" customHeight="1" x14ac:dyDescent="0.25">
      <c r="A148" s="101">
        <f>A142+1</f>
        <v>95</v>
      </c>
      <c r="B148" s="102" t="s">
        <v>176</v>
      </c>
      <c r="C148" s="103" t="s">
        <v>354</v>
      </c>
      <c r="D148" s="102" t="s">
        <v>299</v>
      </c>
      <c r="E148" s="104">
        <v>2008</v>
      </c>
      <c r="F148" s="105" t="s">
        <v>177</v>
      </c>
      <c r="G148" s="102" t="s">
        <v>464</v>
      </c>
      <c r="H148" s="106">
        <v>400000</v>
      </c>
      <c r="I148" s="106">
        <v>400000</v>
      </c>
      <c r="J148" s="106">
        <v>80000</v>
      </c>
      <c r="K148" s="106">
        <v>50000</v>
      </c>
      <c r="L148" s="107">
        <v>50000</v>
      </c>
      <c r="M148" s="108">
        <v>7500</v>
      </c>
      <c r="N148" s="215"/>
      <c r="O148" s="1" t="str">
        <f t="shared" si="3"/>
        <v>aguardando lançamento</v>
      </c>
    </row>
    <row r="149" spans="1:15" ht="50.25" customHeight="1" x14ac:dyDescent="0.25">
      <c r="A149" s="101">
        <f>1+A148</f>
        <v>96</v>
      </c>
      <c r="B149" s="102" t="s">
        <v>174</v>
      </c>
      <c r="C149" s="103" t="s">
        <v>355</v>
      </c>
      <c r="D149" s="102" t="s">
        <v>299</v>
      </c>
      <c r="E149" s="104">
        <v>2008</v>
      </c>
      <c r="F149" s="105" t="s">
        <v>175</v>
      </c>
      <c r="G149" s="102" t="s">
        <v>464</v>
      </c>
      <c r="H149" s="106">
        <v>400000</v>
      </c>
      <c r="I149" s="106">
        <v>400000</v>
      </c>
      <c r="J149" s="106">
        <v>80000</v>
      </c>
      <c r="K149" s="106">
        <v>50000</v>
      </c>
      <c r="L149" s="107">
        <v>50000</v>
      </c>
      <c r="M149" s="108">
        <v>7500</v>
      </c>
      <c r="N149" s="215"/>
      <c r="O149" s="1" t="str">
        <f t="shared" si="3"/>
        <v>aguardando lançamento</v>
      </c>
    </row>
    <row r="150" spans="1:15" ht="50.25" customHeight="1" x14ac:dyDescent="0.25">
      <c r="A150" s="101">
        <f t="shared" ref="A150:A176" si="7">1+A149</f>
        <v>97</v>
      </c>
      <c r="B150" s="102" t="s">
        <v>172</v>
      </c>
      <c r="C150" s="103" t="s">
        <v>356</v>
      </c>
      <c r="D150" s="102" t="s">
        <v>299</v>
      </c>
      <c r="E150" s="104">
        <v>2008</v>
      </c>
      <c r="F150" s="105" t="s">
        <v>173</v>
      </c>
      <c r="G150" s="102" t="s">
        <v>464</v>
      </c>
      <c r="H150" s="106">
        <v>400000</v>
      </c>
      <c r="I150" s="106">
        <v>400000</v>
      </c>
      <c r="J150" s="106">
        <v>80000</v>
      </c>
      <c r="K150" s="106">
        <v>50000</v>
      </c>
      <c r="L150" s="107">
        <v>50000</v>
      </c>
      <c r="M150" s="108">
        <v>7500</v>
      </c>
      <c r="N150" s="215"/>
      <c r="O150" s="1" t="str">
        <f t="shared" si="3"/>
        <v>aguardando lançamento</v>
      </c>
    </row>
    <row r="151" spans="1:15" ht="50.25" customHeight="1" x14ac:dyDescent="0.25">
      <c r="A151" s="101">
        <f t="shared" si="7"/>
        <v>98</v>
      </c>
      <c r="B151" s="102" t="s">
        <v>171</v>
      </c>
      <c r="C151" s="103" t="s">
        <v>357</v>
      </c>
      <c r="D151" s="102" t="s">
        <v>299</v>
      </c>
      <c r="E151" s="104">
        <v>1983</v>
      </c>
      <c r="F151" s="109">
        <v>34505011630203</v>
      </c>
      <c r="G151" s="106">
        <v>50000</v>
      </c>
      <c r="H151" s="106">
        <v>400000</v>
      </c>
      <c r="I151" s="106">
        <v>400000</v>
      </c>
      <c r="J151" s="106">
        <v>80000</v>
      </c>
      <c r="K151" s="106">
        <v>50000</v>
      </c>
      <c r="L151" s="107">
        <v>50000</v>
      </c>
      <c r="M151" s="108">
        <v>3750</v>
      </c>
      <c r="N151" s="215"/>
      <c r="O151" s="1" t="str">
        <f t="shared" si="3"/>
        <v>aguardando lançamento</v>
      </c>
    </row>
    <row r="152" spans="1:15" ht="50.25" customHeight="1" x14ac:dyDescent="0.25">
      <c r="A152" s="101">
        <f t="shared" si="7"/>
        <v>99</v>
      </c>
      <c r="B152" s="102" t="s">
        <v>192</v>
      </c>
      <c r="C152" s="110" t="s">
        <v>358</v>
      </c>
      <c r="D152" s="102" t="s">
        <v>299</v>
      </c>
      <c r="E152" s="104">
        <v>2012</v>
      </c>
      <c r="F152" s="105" t="s">
        <v>193</v>
      </c>
      <c r="G152" s="106">
        <v>155000</v>
      </c>
      <c r="H152" s="106">
        <v>400000</v>
      </c>
      <c r="I152" s="106">
        <v>400000</v>
      </c>
      <c r="J152" s="106">
        <v>80000</v>
      </c>
      <c r="K152" s="106">
        <v>50000</v>
      </c>
      <c r="L152" s="107">
        <v>50000</v>
      </c>
      <c r="M152" s="108">
        <v>9177.49</v>
      </c>
      <c r="N152" s="215"/>
      <c r="O152" s="1" t="str">
        <f t="shared" si="3"/>
        <v>aguardando lançamento</v>
      </c>
    </row>
    <row r="153" spans="1:15" ht="50.25" customHeight="1" x14ac:dyDescent="0.25">
      <c r="A153" s="101">
        <f t="shared" si="7"/>
        <v>100</v>
      </c>
      <c r="B153" s="102" t="s">
        <v>178</v>
      </c>
      <c r="C153" s="103" t="s">
        <v>359</v>
      </c>
      <c r="D153" s="102" t="s">
        <v>299</v>
      </c>
      <c r="E153" s="104">
        <v>2008</v>
      </c>
      <c r="F153" s="105" t="s">
        <v>179</v>
      </c>
      <c r="G153" s="102" t="s">
        <v>464</v>
      </c>
      <c r="H153" s="106">
        <v>400000</v>
      </c>
      <c r="I153" s="106">
        <v>400000</v>
      </c>
      <c r="J153" s="106">
        <v>80000</v>
      </c>
      <c r="K153" s="106">
        <v>50000</v>
      </c>
      <c r="L153" s="107">
        <v>50000</v>
      </c>
      <c r="M153" s="108">
        <v>7050</v>
      </c>
      <c r="N153" s="215"/>
      <c r="O153" s="1" t="str">
        <f t="shared" si="3"/>
        <v>aguardando lançamento</v>
      </c>
    </row>
    <row r="154" spans="1:15" ht="50.25" customHeight="1" x14ac:dyDescent="0.25">
      <c r="A154" s="101">
        <f t="shared" si="7"/>
        <v>101</v>
      </c>
      <c r="B154" s="102" t="s">
        <v>180</v>
      </c>
      <c r="C154" s="103" t="s">
        <v>360</v>
      </c>
      <c r="D154" s="102" t="s">
        <v>299</v>
      </c>
      <c r="E154" s="104">
        <v>2008</v>
      </c>
      <c r="F154" s="105" t="s">
        <v>181</v>
      </c>
      <c r="G154" s="102" t="s">
        <v>464</v>
      </c>
      <c r="H154" s="106">
        <v>400000</v>
      </c>
      <c r="I154" s="106">
        <v>400000</v>
      </c>
      <c r="J154" s="106">
        <v>80000</v>
      </c>
      <c r="K154" s="106">
        <v>50000</v>
      </c>
      <c r="L154" s="107">
        <v>50000</v>
      </c>
      <c r="M154" s="108">
        <v>7500</v>
      </c>
      <c r="N154" s="215"/>
      <c r="O154" s="1" t="str">
        <f t="shared" si="3"/>
        <v>aguardando lançamento</v>
      </c>
    </row>
    <row r="155" spans="1:15" ht="50.25" customHeight="1" x14ac:dyDescent="0.25">
      <c r="A155" s="101">
        <f t="shared" si="7"/>
        <v>102</v>
      </c>
      <c r="B155" s="102" t="s">
        <v>182</v>
      </c>
      <c r="C155" s="103" t="s">
        <v>361</v>
      </c>
      <c r="D155" s="102" t="s">
        <v>299</v>
      </c>
      <c r="E155" s="104">
        <v>2012</v>
      </c>
      <c r="F155" s="105" t="s">
        <v>183</v>
      </c>
      <c r="G155" s="102" t="s">
        <v>464</v>
      </c>
      <c r="H155" s="106">
        <v>400000</v>
      </c>
      <c r="I155" s="106">
        <v>400000</v>
      </c>
      <c r="J155" s="106">
        <v>80000</v>
      </c>
      <c r="K155" s="106">
        <v>50000</v>
      </c>
      <c r="L155" s="107">
        <v>50000</v>
      </c>
      <c r="M155" s="108">
        <v>8950.2099999999991</v>
      </c>
      <c r="N155" s="215"/>
      <c r="O155" s="1" t="str">
        <f t="shared" si="3"/>
        <v>aguardando lançamento</v>
      </c>
    </row>
    <row r="156" spans="1:15" ht="50.25" customHeight="1" x14ac:dyDescent="0.25">
      <c r="A156" s="101">
        <f t="shared" si="7"/>
        <v>103</v>
      </c>
      <c r="B156" s="102" t="s">
        <v>184</v>
      </c>
      <c r="C156" s="103" t="s">
        <v>362</v>
      </c>
      <c r="D156" s="102" t="s">
        <v>299</v>
      </c>
      <c r="E156" s="104">
        <v>2018</v>
      </c>
      <c r="F156" s="105" t="s">
        <v>185</v>
      </c>
      <c r="G156" s="102" t="s">
        <v>464</v>
      </c>
      <c r="H156" s="106">
        <v>400000</v>
      </c>
      <c r="I156" s="106">
        <v>400000</v>
      </c>
      <c r="J156" s="106">
        <v>80000</v>
      </c>
      <c r="K156" s="106">
        <v>50000</v>
      </c>
      <c r="L156" s="107">
        <v>50000</v>
      </c>
      <c r="M156" s="108">
        <v>10194.5</v>
      </c>
      <c r="N156" s="215"/>
      <c r="O156" s="1" t="str">
        <f t="shared" si="3"/>
        <v>aguardando lançamento</v>
      </c>
    </row>
    <row r="157" spans="1:15" ht="50.25" customHeight="1" x14ac:dyDescent="0.25">
      <c r="A157" s="101">
        <f t="shared" si="7"/>
        <v>104</v>
      </c>
      <c r="B157" s="102" t="s">
        <v>186</v>
      </c>
      <c r="C157" s="110" t="s">
        <v>363</v>
      </c>
      <c r="D157" s="102" t="s">
        <v>352</v>
      </c>
      <c r="E157" s="104">
        <v>2013</v>
      </c>
      <c r="F157" s="105" t="s">
        <v>187</v>
      </c>
      <c r="G157" s="106">
        <v>160000</v>
      </c>
      <c r="H157" s="106">
        <v>400000</v>
      </c>
      <c r="I157" s="106">
        <v>400000</v>
      </c>
      <c r="J157" s="106">
        <v>80000</v>
      </c>
      <c r="K157" s="106">
        <v>50000</v>
      </c>
      <c r="L157" s="107">
        <v>50000</v>
      </c>
      <c r="M157" s="108">
        <v>9399.7099999999991</v>
      </c>
      <c r="N157" s="215"/>
      <c r="O157" s="1" t="str">
        <f t="shared" si="3"/>
        <v>aguardando lançamento</v>
      </c>
    </row>
    <row r="158" spans="1:15" ht="60.75" customHeight="1" x14ac:dyDescent="0.25">
      <c r="A158" s="101">
        <f t="shared" si="7"/>
        <v>105</v>
      </c>
      <c r="B158" s="102" t="s">
        <v>188</v>
      </c>
      <c r="C158" s="110" t="s">
        <v>364</v>
      </c>
      <c r="D158" s="102" t="s">
        <v>299</v>
      </c>
      <c r="E158" s="104">
        <v>2019</v>
      </c>
      <c r="F158" s="105" t="s">
        <v>189</v>
      </c>
      <c r="G158" s="106">
        <v>240000</v>
      </c>
      <c r="H158" s="106">
        <v>400000</v>
      </c>
      <c r="I158" s="106">
        <v>400000</v>
      </c>
      <c r="J158" s="106">
        <v>80000</v>
      </c>
      <c r="K158" s="106">
        <v>50000</v>
      </c>
      <c r="L158" s="107">
        <v>50000</v>
      </c>
      <c r="M158" s="108">
        <v>9396.43</v>
      </c>
      <c r="N158" s="215"/>
      <c r="O158" s="1" t="str">
        <f t="shared" si="3"/>
        <v>aguardando lançamento</v>
      </c>
    </row>
    <row r="159" spans="1:15" ht="58.5" customHeight="1" x14ac:dyDescent="0.25">
      <c r="A159" s="101">
        <f t="shared" si="7"/>
        <v>106</v>
      </c>
      <c r="B159" s="102" t="s">
        <v>190</v>
      </c>
      <c r="C159" s="110" t="s">
        <v>365</v>
      </c>
      <c r="D159" s="102" t="s">
        <v>286</v>
      </c>
      <c r="E159" s="104">
        <v>2017</v>
      </c>
      <c r="F159" s="105" t="s">
        <v>191</v>
      </c>
      <c r="G159" s="106">
        <v>335000</v>
      </c>
      <c r="H159" s="106">
        <v>400000</v>
      </c>
      <c r="I159" s="106">
        <v>400000</v>
      </c>
      <c r="J159" s="106">
        <v>80000</v>
      </c>
      <c r="K159" s="106">
        <v>50000</v>
      </c>
      <c r="L159" s="107">
        <v>50000</v>
      </c>
      <c r="M159" s="108">
        <v>17479.584999999999</v>
      </c>
      <c r="N159" s="215"/>
      <c r="O159" s="1" t="str">
        <f t="shared" si="3"/>
        <v>aguardando lançamento</v>
      </c>
    </row>
    <row r="160" spans="1:15" ht="50.25" customHeight="1" x14ac:dyDescent="0.25">
      <c r="A160" s="101">
        <f t="shared" si="7"/>
        <v>107</v>
      </c>
      <c r="B160" s="102" t="s">
        <v>148</v>
      </c>
      <c r="C160" s="103" t="s">
        <v>366</v>
      </c>
      <c r="D160" s="102" t="s">
        <v>299</v>
      </c>
      <c r="E160" s="104">
        <v>2020</v>
      </c>
      <c r="F160" s="105" t="s">
        <v>149</v>
      </c>
      <c r="G160" s="102" t="s">
        <v>464</v>
      </c>
      <c r="H160" s="106">
        <v>400000</v>
      </c>
      <c r="I160" s="106">
        <v>400000</v>
      </c>
      <c r="J160" s="106">
        <v>80000</v>
      </c>
      <c r="K160" s="106">
        <v>50000</v>
      </c>
      <c r="L160" s="107">
        <v>50000</v>
      </c>
      <c r="M160" s="108">
        <v>14286.21</v>
      </c>
      <c r="N160" s="215"/>
      <c r="O160" s="1" t="str">
        <f t="shared" si="3"/>
        <v>aguardando lançamento</v>
      </c>
    </row>
    <row r="161" spans="1:15" ht="62.25" customHeight="1" x14ac:dyDescent="0.25">
      <c r="A161" s="101">
        <f t="shared" si="7"/>
        <v>108</v>
      </c>
      <c r="B161" s="102" t="s">
        <v>150</v>
      </c>
      <c r="C161" s="103" t="s">
        <v>367</v>
      </c>
      <c r="D161" s="102" t="s">
        <v>299</v>
      </c>
      <c r="E161" s="104">
        <v>2016</v>
      </c>
      <c r="F161" s="105" t="s">
        <v>152</v>
      </c>
      <c r="G161" s="102" t="s">
        <v>464</v>
      </c>
      <c r="H161" s="106">
        <v>400000</v>
      </c>
      <c r="I161" s="106">
        <v>400000</v>
      </c>
      <c r="J161" s="106">
        <v>80000</v>
      </c>
      <c r="K161" s="106">
        <v>50000</v>
      </c>
      <c r="L161" s="107">
        <v>50000</v>
      </c>
      <c r="M161" s="108">
        <v>11107.07</v>
      </c>
      <c r="N161" s="215"/>
      <c r="O161" s="1" t="str">
        <f t="shared" si="3"/>
        <v>aguardando lançamento</v>
      </c>
    </row>
    <row r="162" spans="1:15" ht="50.25" customHeight="1" x14ac:dyDescent="0.25">
      <c r="A162" s="101">
        <f t="shared" si="7"/>
        <v>109</v>
      </c>
      <c r="B162" s="102" t="s">
        <v>155</v>
      </c>
      <c r="C162" s="103" t="s">
        <v>368</v>
      </c>
      <c r="D162" s="102" t="s">
        <v>299</v>
      </c>
      <c r="E162" s="104">
        <v>2009</v>
      </c>
      <c r="F162" s="105" t="s">
        <v>156</v>
      </c>
      <c r="G162" s="102" t="s">
        <v>464</v>
      </c>
      <c r="H162" s="106">
        <v>400000</v>
      </c>
      <c r="I162" s="106">
        <v>400000</v>
      </c>
      <c r="J162" s="106">
        <v>80000</v>
      </c>
      <c r="K162" s="106">
        <v>50000</v>
      </c>
      <c r="L162" s="107">
        <v>50000</v>
      </c>
      <c r="M162" s="108">
        <v>5646.37</v>
      </c>
      <c r="N162" s="215"/>
      <c r="O162" s="1" t="str">
        <f t="shared" si="3"/>
        <v>aguardando lançamento</v>
      </c>
    </row>
    <row r="163" spans="1:15" ht="58.5" customHeight="1" x14ac:dyDescent="0.25">
      <c r="A163" s="101">
        <f t="shared" si="7"/>
        <v>110</v>
      </c>
      <c r="B163" s="102" t="s">
        <v>157</v>
      </c>
      <c r="C163" s="103" t="s">
        <v>369</v>
      </c>
      <c r="D163" s="102" t="s">
        <v>299</v>
      </c>
      <c r="E163" s="104">
        <v>2013</v>
      </c>
      <c r="F163" s="105" t="s">
        <v>158</v>
      </c>
      <c r="G163" s="102" t="s">
        <v>464</v>
      </c>
      <c r="H163" s="106">
        <v>400000</v>
      </c>
      <c r="I163" s="106">
        <v>400000</v>
      </c>
      <c r="J163" s="106">
        <v>80000</v>
      </c>
      <c r="K163" s="106">
        <v>50000</v>
      </c>
      <c r="L163" s="107">
        <v>50000</v>
      </c>
      <c r="M163" s="108">
        <v>6535.48</v>
      </c>
      <c r="N163" s="215"/>
      <c r="O163" s="1" t="str">
        <f t="shared" si="3"/>
        <v>aguardando lançamento</v>
      </c>
    </row>
    <row r="164" spans="1:15" ht="60" customHeight="1" x14ac:dyDescent="0.25">
      <c r="A164" s="101">
        <f t="shared" si="7"/>
        <v>111</v>
      </c>
      <c r="B164" s="102" t="s">
        <v>159</v>
      </c>
      <c r="C164" s="103" t="s">
        <v>370</v>
      </c>
      <c r="D164" s="102" t="s">
        <v>371</v>
      </c>
      <c r="E164" s="104">
        <v>2010</v>
      </c>
      <c r="F164" s="105" t="s">
        <v>160</v>
      </c>
      <c r="G164" s="106">
        <v>105000</v>
      </c>
      <c r="H164" s="106">
        <v>400000</v>
      </c>
      <c r="I164" s="106">
        <v>400000</v>
      </c>
      <c r="J164" s="106">
        <v>80000</v>
      </c>
      <c r="K164" s="106">
        <v>50000</v>
      </c>
      <c r="L164" s="107">
        <v>50000</v>
      </c>
      <c r="M164" s="108">
        <v>5967.25</v>
      </c>
      <c r="N164" s="215"/>
      <c r="O164" s="1" t="str">
        <f t="shared" si="3"/>
        <v>aguardando lançamento</v>
      </c>
    </row>
    <row r="165" spans="1:15" ht="50.25" customHeight="1" x14ac:dyDescent="0.25">
      <c r="A165" s="101">
        <f t="shared" si="7"/>
        <v>112</v>
      </c>
      <c r="B165" s="102" t="s">
        <v>163</v>
      </c>
      <c r="C165" s="103" t="s">
        <v>372</v>
      </c>
      <c r="D165" s="102" t="s">
        <v>299</v>
      </c>
      <c r="E165" s="104">
        <v>2009</v>
      </c>
      <c r="F165" s="105" t="s">
        <v>164</v>
      </c>
      <c r="G165" s="106">
        <v>95000</v>
      </c>
      <c r="H165" s="106">
        <v>400000</v>
      </c>
      <c r="I165" s="106">
        <v>400000</v>
      </c>
      <c r="J165" s="106">
        <v>80000</v>
      </c>
      <c r="K165" s="106">
        <v>50000</v>
      </c>
      <c r="L165" s="107">
        <v>50000</v>
      </c>
      <c r="M165" s="108">
        <v>5821.91</v>
      </c>
      <c r="N165" s="215"/>
      <c r="O165" s="1" t="str">
        <f t="shared" si="3"/>
        <v>aguardando lançamento</v>
      </c>
    </row>
    <row r="166" spans="1:15" ht="60" customHeight="1" x14ac:dyDescent="0.25">
      <c r="A166" s="101">
        <f t="shared" si="7"/>
        <v>113</v>
      </c>
      <c r="B166" s="102" t="s">
        <v>165</v>
      </c>
      <c r="C166" s="103" t="s">
        <v>373</v>
      </c>
      <c r="D166" s="102" t="s">
        <v>353</v>
      </c>
      <c r="E166" s="104">
        <v>2019</v>
      </c>
      <c r="F166" s="105" t="s">
        <v>166</v>
      </c>
      <c r="G166" s="106">
        <v>245000</v>
      </c>
      <c r="H166" s="106">
        <v>400000</v>
      </c>
      <c r="I166" s="106">
        <v>400000</v>
      </c>
      <c r="J166" s="106">
        <v>80000</v>
      </c>
      <c r="K166" s="106">
        <v>50000</v>
      </c>
      <c r="L166" s="107">
        <v>50000</v>
      </c>
      <c r="M166" s="108">
        <v>9436.2199999999993</v>
      </c>
      <c r="N166" s="215"/>
      <c r="O166" s="1" t="str">
        <f t="shared" si="3"/>
        <v>aguardando lançamento</v>
      </c>
    </row>
    <row r="167" spans="1:15" ht="50.25" customHeight="1" x14ac:dyDescent="0.25">
      <c r="A167" s="101">
        <f t="shared" si="7"/>
        <v>114</v>
      </c>
      <c r="B167" s="102" t="s">
        <v>167</v>
      </c>
      <c r="C167" s="103" t="s">
        <v>374</v>
      </c>
      <c r="D167" s="102" t="s">
        <v>300</v>
      </c>
      <c r="E167" s="104">
        <v>2022</v>
      </c>
      <c r="F167" s="105" t="s">
        <v>168</v>
      </c>
      <c r="G167" s="106">
        <v>285000</v>
      </c>
      <c r="H167" s="106">
        <v>400000</v>
      </c>
      <c r="I167" s="106">
        <v>400000</v>
      </c>
      <c r="J167" s="106">
        <v>80000</v>
      </c>
      <c r="K167" s="106">
        <v>50000</v>
      </c>
      <c r="L167" s="107">
        <v>50000</v>
      </c>
      <c r="M167" s="108">
        <v>15507.064999999999</v>
      </c>
      <c r="N167" s="215"/>
      <c r="O167" s="1" t="str">
        <f t="shared" si="3"/>
        <v>aguardando lançamento</v>
      </c>
    </row>
    <row r="168" spans="1:15" ht="50.25" customHeight="1" x14ac:dyDescent="0.25">
      <c r="A168" s="101">
        <f t="shared" si="7"/>
        <v>115</v>
      </c>
      <c r="B168" s="102" t="s">
        <v>169</v>
      </c>
      <c r="C168" s="103" t="s">
        <v>375</v>
      </c>
      <c r="D168" s="102" t="s">
        <v>300</v>
      </c>
      <c r="E168" s="104">
        <v>2022</v>
      </c>
      <c r="F168" s="105" t="s">
        <v>170</v>
      </c>
      <c r="G168" s="106">
        <v>285000</v>
      </c>
      <c r="H168" s="106">
        <v>400000</v>
      </c>
      <c r="I168" s="106">
        <v>400000</v>
      </c>
      <c r="J168" s="106">
        <v>80000</v>
      </c>
      <c r="K168" s="106">
        <v>50000</v>
      </c>
      <c r="L168" s="107">
        <v>50000</v>
      </c>
      <c r="M168" s="108">
        <v>15507.064999999999</v>
      </c>
      <c r="N168" s="215"/>
      <c r="O168" s="1" t="str">
        <f t="shared" ref="O168:O218" si="8">_xlfn.IFS(N168="","aguardando lançamento",N168&lt;=M168,"correto",N168&gt;M168,"acima máximo")</f>
        <v>aguardando lançamento</v>
      </c>
    </row>
    <row r="169" spans="1:15" ht="50.25" customHeight="1" x14ac:dyDescent="0.25">
      <c r="A169" s="101">
        <f t="shared" si="7"/>
        <v>116</v>
      </c>
      <c r="B169" s="102" t="s">
        <v>194</v>
      </c>
      <c r="C169" s="103" t="s">
        <v>376</v>
      </c>
      <c r="D169" s="102" t="s">
        <v>299</v>
      </c>
      <c r="E169" s="104">
        <v>2008</v>
      </c>
      <c r="F169" s="105" t="s">
        <v>195</v>
      </c>
      <c r="G169" s="106">
        <v>135000</v>
      </c>
      <c r="H169" s="106">
        <v>400000</v>
      </c>
      <c r="I169" s="106">
        <v>400000</v>
      </c>
      <c r="J169" s="106">
        <v>80000</v>
      </c>
      <c r="K169" s="106">
        <v>50000</v>
      </c>
      <c r="L169" s="107">
        <v>50000</v>
      </c>
      <c r="M169" s="108">
        <v>8264.0400000000009</v>
      </c>
      <c r="N169" s="215"/>
      <c r="O169" s="1" t="str">
        <f t="shared" si="8"/>
        <v>aguardando lançamento</v>
      </c>
    </row>
    <row r="170" spans="1:15" ht="50.25" customHeight="1" x14ac:dyDescent="0.25">
      <c r="A170" s="101">
        <f t="shared" si="7"/>
        <v>117</v>
      </c>
      <c r="B170" s="105" t="s">
        <v>161</v>
      </c>
      <c r="C170" s="103" t="s">
        <v>377</v>
      </c>
      <c r="D170" s="102" t="s">
        <v>299</v>
      </c>
      <c r="E170" s="105">
        <v>2003</v>
      </c>
      <c r="F170" s="105" t="s">
        <v>162</v>
      </c>
      <c r="G170" s="102" t="s">
        <v>464</v>
      </c>
      <c r="H170" s="106">
        <v>400000</v>
      </c>
      <c r="I170" s="106">
        <v>400000</v>
      </c>
      <c r="J170" s="106">
        <v>80000</v>
      </c>
      <c r="K170" s="106">
        <v>50000</v>
      </c>
      <c r="L170" s="107">
        <v>50000</v>
      </c>
      <c r="M170" s="108">
        <v>6124.43</v>
      </c>
      <c r="N170" s="215"/>
      <c r="O170" s="1" t="str">
        <f t="shared" si="8"/>
        <v>aguardando lançamento</v>
      </c>
    </row>
    <row r="171" spans="1:15" ht="50.25" customHeight="1" x14ac:dyDescent="0.25">
      <c r="A171" s="101">
        <f t="shared" si="7"/>
        <v>118</v>
      </c>
      <c r="B171" s="102" t="s">
        <v>75</v>
      </c>
      <c r="C171" s="103" t="s">
        <v>378</v>
      </c>
      <c r="D171" s="102" t="s">
        <v>299</v>
      </c>
      <c r="E171" s="104">
        <v>2004</v>
      </c>
      <c r="F171" s="105" t="s">
        <v>76</v>
      </c>
      <c r="G171" s="102" t="s">
        <v>464</v>
      </c>
      <c r="H171" s="106">
        <v>400000</v>
      </c>
      <c r="I171" s="106">
        <v>400000</v>
      </c>
      <c r="J171" s="106">
        <v>80000</v>
      </c>
      <c r="K171" s="106">
        <v>50000</v>
      </c>
      <c r="L171" s="107">
        <v>50000</v>
      </c>
      <c r="M171" s="108">
        <v>5237.1900000000005</v>
      </c>
      <c r="N171" s="215"/>
      <c r="O171" s="1" t="str">
        <f t="shared" si="8"/>
        <v>aguardando lançamento</v>
      </c>
    </row>
    <row r="172" spans="1:15" ht="50.25" customHeight="1" x14ac:dyDescent="0.25">
      <c r="A172" s="101">
        <f t="shared" si="7"/>
        <v>119</v>
      </c>
      <c r="B172" s="111" t="s">
        <v>517</v>
      </c>
      <c r="C172" s="103" t="s">
        <v>518</v>
      </c>
      <c r="D172" s="111" t="s">
        <v>283</v>
      </c>
      <c r="E172" s="111" t="s">
        <v>488</v>
      </c>
      <c r="F172" s="111" t="s">
        <v>519</v>
      </c>
      <c r="G172" s="112">
        <v>283950</v>
      </c>
      <c r="H172" s="113">
        <v>400000</v>
      </c>
      <c r="I172" s="113">
        <v>400000</v>
      </c>
      <c r="J172" s="113">
        <v>80000</v>
      </c>
      <c r="K172" s="113">
        <v>50000</v>
      </c>
      <c r="L172" s="113">
        <v>50000</v>
      </c>
      <c r="M172" s="108">
        <v>9153.3449999999993</v>
      </c>
      <c r="N172" s="215"/>
      <c r="O172" s="1" t="str">
        <f t="shared" si="8"/>
        <v>aguardando lançamento</v>
      </c>
    </row>
    <row r="173" spans="1:15" ht="50.25" customHeight="1" x14ac:dyDescent="0.25">
      <c r="A173" s="101">
        <f t="shared" si="7"/>
        <v>120</v>
      </c>
      <c r="B173" s="111" t="s">
        <v>520</v>
      </c>
      <c r="C173" s="103" t="s">
        <v>521</v>
      </c>
      <c r="D173" s="111" t="s">
        <v>299</v>
      </c>
      <c r="E173" s="111" t="s">
        <v>488</v>
      </c>
      <c r="F173" s="111" t="s">
        <v>522</v>
      </c>
      <c r="G173" s="112">
        <v>399000</v>
      </c>
      <c r="H173" s="113">
        <v>400000</v>
      </c>
      <c r="I173" s="113">
        <v>80000</v>
      </c>
      <c r="J173" s="113">
        <v>50000</v>
      </c>
      <c r="K173" s="113">
        <v>50000</v>
      </c>
      <c r="L173" s="113">
        <v>400000</v>
      </c>
      <c r="M173" s="108">
        <v>16375.185000000001</v>
      </c>
      <c r="N173" s="215"/>
      <c r="O173" s="1" t="str">
        <f t="shared" si="8"/>
        <v>aguardando lançamento</v>
      </c>
    </row>
    <row r="174" spans="1:15" ht="50.25" customHeight="1" x14ac:dyDescent="0.25">
      <c r="A174" s="101">
        <f t="shared" si="7"/>
        <v>121</v>
      </c>
      <c r="B174" s="114" t="s">
        <v>523</v>
      </c>
      <c r="C174" s="103" t="s">
        <v>524</v>
      </c>
      <c r="D174" s="102" t="s">
        <v>299</v>
      </c>
      <c r="E174" s="104">
        <v>2026</v>
      </c>
      <c r="F174" s="115" t="s">
        <v>525</v>
      </c>
      <c r="G174" s="112">
        <v>469499</v>
      </c>
      <c r="H174" s="113">
        <v>400000</v>
      </c>
      <c r="I174" s="113">
        <v>80000</v>
      </c>
      <c r="J174" s="113">
        <v>50000</v>
      </c>
      <c r="K174" s="113">
        <v>50000</v>
      </c>
      <c r="L174" s="113">
        <v>400000</v>
      </c>
      <c r="M174" s="108">
        <v>17009.224999999999</v>
      </c>
      <c r="N174" s="215"/>
      <c r="O174" s="1" t="str">
        <f t="shared" si="8"/>
        <v>aguardando lançamento</v>
      </c>
    </row>
    <row r="175" spans="1:15" ht="50.25" customHeight="1" x14ac:dyDescent="0.25">
      <c r="A175" s="101">
        <f t="shared" si="7"/>
        <v>122</v>
      </c>
      <c r="B175" s="116" t="s">
        <v>526</v>
      </c>
      <c r="C175" s="103" t="s">
        <v>527</v>
      </c>
      <c r="D175" s="117" t="s">
        <v>299</v>
      </c>
      <c r="E175" s="118">
        <v>2026</v>
      </c>
      <c r="F175" s="119" t="s">
        <v>528</v>
      </c>
      <c r="G175" s="120">
        <v>398500</v>
      </c>
      <c r="H175" s="121">
        <v>400000</v>
      </c>
      <c r="I175" s="113">
        <v>80000</v>
      </c>
      <c r="J175" s="113">
        <v>50000</v>
      </c>
      <c r="K175" s="113">
        <v>50000</v>
      </c>
      <c r="L175" s="113">
        <v>400000</v>
      </c>
      <c r="M175" s="108">
        <v>17300.84</v>
      </c>
      <c r="N175" s="215"/>
      <c r="O175" s="1" t="str">
        <f t="shared" si="8"/>
        <v>aguardando lançamento</v>
      </c>
    </row>
    <row r="176" spans="1:15" ht="58.5" customHeight="1" x14ac:dyDescent="0.25">
      <c r="A176" s="101">
        <f t="shared" si="7"/>
        <v>123</v>
      </c>
      <c r="B176" s="102" t="s">
        <v>529</v>
      </c>
      <c r="C176" s="103" t="s">
        <v>530</v>
      </c>
      <c r="D176" s="102" t="s">
        <v>287</v>
      </c>
      <c r="E176" s="104">
        <v>2026</v>
      </c>
      <c r="F176" s="122" t="s">
        <v>531</v>
      </c>
      <c r="G176" s="112">
        <v>999000</v>
      </c>
      <c r="H176" s="113">
        <v>400000</v>
      </c>
      <c r="I176" s="113">
        <v>80000</v>
      </c>
      <c r="J176" s="113">
        <v>50000</v>
      </c>
      <c r="K176" s="113">
        <v>50000</v>
      </c>
      <c r="L176" s="113">
        <v>400000</v>
      </c>
      <c r="M176" s="108">
        <v>9359.9500000000007</v>
      </c>
      <c r="N176" s="215"/>
      <c r="O176" s="1" t="str">
        <f t="shared" si="8"/>
        <v>aguardando lançamento</v>
      </c>
    </row>
    <row r="177" spans="1:15" ht="50.25" customHeight="1" x14ac:dyDescent="0.25">
      <c r="A177" s="101">
        <v>124</v>
      </c>
      <c r="B177" s="102" t="s">
        <v>532</v>
      </c>
      <c r="C177" s="103" t="s">
        <v>533</v>
      </c>
      <c r="D177" s="102" t="s">
        <v>299</v>
      </c>
      <c r="E177" s="123" t="s">
        <v>515</v>
      </c>
      <c r="F177" s="105" t="s">
        <v>534</v>
      </c>
      <c r="G177" s="112">
        <v>398500</v>
      </c>
      <c r="H177" s="113">
        <v>400000</v>
      </c>
      <c r="I177" s="113">
        <v>80000</v>
      </c>
      <c r="J177" s="113">
        <v>50000</v>
      </c>
      <c r="K177" s="113">
        <v>50000</v>
      </c>
      <c r="L177" s="113">
        <v>400000</v>
      </c>
      <c r="M177" s="108">
        <v>17300.84</v>
      </c>
      <c r="N177" s="215"/>
      <c r="O177" s="1" t="str">
        <f t="shared" si="8"/>
        <v>aguardando lançamento</v>
      </c>
    </row>
    <row r="178" spans="1:15" x14ac:dyDescent="0.25">
      <c r="A178" s="124"/>
      <c r="B178" s="125"/>
      <c r="C178" s="126"/>
      <c r="D178" s="127"/>
      <c r="E178" s="125"/>
      <c r="F178" s="128"/>
      <c r="G178" s="128"/>
      <c r="H178" s="129"/>
      <c r="I178" s="129"/>
      <c r="J178" s="128"/>
      <c r="K178" s="128"/>
      <c r="L178" s="130" t="s">
        <v>456</v>
      </c>
      <c r="M178" s="79">
        <f>SUM(M148:M177)</f>
        <v>301337.61000000004</v>
      </c>
      <c r="N178" s="94">
        <f>SUM(N148:N177)</f>
        <v>0</v>
      </c>
    </row>
    <row r="179" spans="1:15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</row>
    <row r="180" spans="1:15" ht="18" x14ac:dyDescent="0.25">
      <c r="A180" s="234" t="s">
        <v>418</v>
      </c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</row>
    <row r="181" spans="1:15" ht="31.2" x14ac:dyDescent="0.25">
      <c r="A181" s="131" t="s">
        <v>252</v>
      </c>
      <c r="B181" s="131" t="s">
        <v>247</v>
      </c>
      <c r="C181" s="131" t="s">
        <v>248</v>
      </c>
      <c r="D181" s="132" t="s">
        <v>304</v>
      </c>
      <c r="E181" s="131" t="s">
        <v>249</v>
      </c>
      <c r="F181" s="131" t="s">
        <v>250</v>
      </c>
      <c r="G181" s="133" t="s">
        <v>463</v>
      </c>
      <c r="H181" s="134" t="s">
        <v>277</v>
      </c>
      <c r="I181" s="134" t="s">
        <v>278</v>
      </c>
      <c r="J181" s="134" t="s">
        <v>279</v>
      </c>
      <c r="K181" s="134" t="s">
        <v>411</v>
      </c>
      <c r="L181" s="134" t="s">
        <v>412</v>
      </c>
      <c r="M181" s="135" t="s">
        <v>470</v>
      </c>
      <c r="N181" s="23" t="s">
        <v>453</v>
      </c>
    </row>
    <row r="182" spans="1:15" ht="50.25" customHeight="1" x14ac:dyDescent="0.25">
      <c r="A182" s="136">
        <f>A177+1</f>
        <v>125</v>
      </c>
      <c r="B182" s="137" t="s">
        <v>21</v>
      </c>
      <c r="C182" s="138" t="s">
        <v>380</v>
      </c>
      <c r="D182" s="137" t="s">
        <v>286</v>
      </c>
      <c r="E182" s="139">
        <v>1985</v>
      </c>
      <c r="F182" s="140" t="s">
        <v>22</v>
      </c>
      <c r="G182" s="137" t="s">
        <v>464</v>
      </c>
      <c r="H182" s="141">
        <v>400000</v>
      </c>
      <c r="I182" s="141">
        <v>400000</v>
      </c>
      <c r="J182" s="141">
        <v>80000</v>
      </c>
      <c r="K182" s="141">
        <v>10000</v>
      </c>
      <c r="L182" s="142">
        <v>10000</v>
      </c>
      <c r="M182" s="84">
        <v>4409.16</v>
      </c>
      <c r="N182" s="216"/>
      <c r="O182" s="1" t="str">
        <f t="shared" si="8"/>
        <v>aguardando lançamento</v>
      </c>
    </row>
    <row r="183" spans="1:15" ht="50.25" customHeight="1" x14ac:dyDescent="0.25">
      <c r="A183" s="136">
        <f>1+A182</f>
        <v>126</v>
      </c>
      <c r="B183" s="137" t="s">
        <v>23</v>
      </c>
      <c r="C183" s="138" t="s">
        <v>381</v>
      </c>
      <c r="D183" s="137" t="s">
        <v>286</v>
      </c>
      <c r="E183" s="139">
        <v>2009</v>
      </c>
      <c r="F183" s="140" t="s">
        <v>24</v>
      </c>
      <c r="G183" s="137" t="s">
        <v>464</v>
      </c>
      <c r="H183" s="141">
        <v>400000</v>
      </c>
      <c r="I183" s="141">
        <v>400000</v>
      </c>
      <c r="J183" s="141">
        <v>80000</v>
      </c>
      <c r="K183" s="141">
        <v>10000</v>
      </c>
      <c r="L183" s="142">
        <v>10000</v>
      </c>
      <c r="M183" s="84">
        <v>5452.23</v>
      </c>
      <c r="N183" s="216"/>
      <c r="O183" s="1" t="str">
        <f t="shared" si="8"/>
        <v>aguardando lançamento</v>
      </c>
    </row>
    <row r="184" spans="1:15" ht="50.25" customHeight="1" x14ac:dyDescent="0.25">
      <c r="A184" s="136">
        <f t="shared" ref="A184:A203" si="9">1+A183</f>
        <v>127</v>
      </c>
      <c r="B184" s="137" t="s">
        <v>25</v>
      </c>
      <c r="C184" s="138" t="s">
        <v>382</v>
      </c>
      <c r="D184" s="137" t="s">
        <v>286</v>
      </c>
      <c r="E184" s="139">
        <v>2009</v>
      </c>
      <c r="F184" s="140" t="s">
        <v>26</v>
      </c>
      <c r="G184" s="137" t="s">
        <v>464</v>
      </c>
      <c r="H184" s="141">
        <v>400000</v>
      </c>
      <c r="I184" s="141">
        <v>400000</v>
      </c>
      <c r="J184" s="141">
        <v>80000</v>
      </c>
      <c r="K184" s="141">
        <v>10000</v>
      </c>
      <c r="L184" s="142">
        <v>10000</v>
      </c>
      <c r="M184" s="84">
        <v>5452.23</v>
      </c>
      <c r="N184" s="216"/>
      <c r="O184" s="1" t="str">
        <f t="shared" si="8"/>
        <v>aguardando lançamento</v>
      </c>
    </row>
    <row r="185" spans="1:15" ht="57.75" customHeight="1" x14ac:dyDescent="0.25">
      <c r="A185" s="136">
        <f t="shared" si="9"/>
        <v>128</v>
      </c>
      <c r="B185" s="137" t="s">
        <v>27</v>
      </c>
      <c r="C185" s="138" t="s">
        <v>383</v>
      </c>
      <c r="D185" s="137" t="s">
        <v>286</v>
      </c>
      <c r="E185" s="139">
        <v>2018</v>
      </c>
      <c r="F185" s="140" t="s">
        <v>28</v>
      </c>
      <c r="G185" s="137" t="s">
        <v>464</v>
      </c>
      <c r="H185" s="141">
        <v>400000</v>
      </c>
      <c r="I185" s="141">
        <v>400000</v>
      </c>
      <c r="J185" s="141">
        <v>80000</v>
      </c>
      <c r="K185" s="141">
        <v>10000</v>
      </c>
      <c r="L185" s="142">
        <v>10000</v>
      </c>
      <c r="M185" s="84">
        <v>6590.84</v>
      </c>
      <c r="N185" s="216"/>
      <c r="O185" s="1" t="str">
        <f t="shared" si="8"/>
        <v>aguardando lançamento</v>
      </c>
    </row>
    <row r="186" spans="1:15" ht="58.5" customHeight="1" x14ac:dyDescent="0.25">
      <c r="A186" s="136">
        <f t="shared" si="9"/>
        <v>129</v>
      </c>
      <c r="B186" s="137" t="s">
        <v>29</v>
      </c>
      <c r="C186" s="138" t="s">
        <v>383</v>
      </c>
      <c r="D186" s="137" t="s">
        <v>286</v>
      </c>
      <c r="E186" s="139">
        <v>2018</v>
      </c>
      <c r="F186" s="140" t="s">
        <v>30</v>
      </c>
      <c r="G186" s="137" t="s">
        <v>464</v>
      </c>
      <c r="H186" s="141">
        <v>400000</v>
      </c>
      <c r="I186" s="141">
        <v>400000</v>
      </c>
      <c r="J186" s="141">
        <v>80000</v>
      </c>
      <c r="K186" s="141">
        <v>10000</v>
      </c>
      <c r="L186" s="142">
        <v>10000</v>
      </c>
      <c r="M186" s="84">
        <v>6590.84</v>
      </c>
      <c r="N186" s="216"/>
      <c r="O186" s="1" t="str">
        <f t="shared" si="8"/>
        <v>aguardando lançamento</v>
      </c>
    </row>
    <row r="187" spans="1:15" ht="70.5" customHeight="1" x14ac:dyDescent="0.25">
      <c r="A187" s="136">
        <f t="shared" si="9"/>
        <v>130</v>
      </c>
      <c r="B187" s="137" t="s">
        <v>31</v>
      </c>
      <c r="C187" s="138" t="s">
        <v>384</v>
      </c>
      <c r="D187" s="137" t="s">
        <v>286</v>
      </c>
      <c r="E187" s="139">
        <v>2018</v>
      </c>
      <c r="F187" s="140" t="s">
        <v>32</v>
      </c>
      <c r="G187" s="137" t="s">
        <v>464</v>
      </c>
      <c r="H187" s="141">
        <v>400000</v>
      </c>
      <c r="I187" s="141">
        <v>400000</v>
      </c>
      <c r="J187" s="141">
        <v>80000</v>
      </c>
      <c r="K187" s="141">
        <v>10000</v>
      </c>
      <c r="L187" s="142">
        <v>10000</v>
      </c>
      <c r="M187" s="84">
        <v>6590.84</v>
      </c>
      <c r="N187" s="216"/>
      <c r="O187" s="1" t="str">
        <f t="shared" si="8"/>
        <v>aguardando lançamento</v>
      </c>
    </row>
    <row r="188" spans="1:15" ht="69.75" customHeight="1" x14ac:dyDescent="0.25">
      <c r="A188" s="136">
        <f t="shared" si="9"/>
        <v>131</v>
      </c>
      <c r="B188" s="137" t="s">
        <v>33</v>
      </c>
      <c r="C188" s="138" t="s">
        <v>387</v>
      </c>
      <c r="D188" s="137" t="s">
        <v>286</v>
      </c>
      <c r="E188" s="139">
        <v>2018</v>
      </c>
      <c r="F188" s="140" t="s">
        <v>34</v>
      </c>
      <c r="G188" s="137" t="s">
        <v>464</v>
      </c>
      <c r="H188" s="141">
        <v>400000</v>
      </c>
      <c r="I188" s="141">
        <v>400000</v>
      </c>
      <c r="J188" s="141">
        <v>80000</v>
      </c>
      <c r="K188" s="141">
        <v>10000</v>
      </c>
      <c r="L188" s="142">
        <v>10000</v>
      </c>
      <c r="M188" s="84">
        <v>6590.84</v>
      </c>
      <c r="N188" s="216"/>
      <c r="O188" s="1" t="str">
        <f t="shared" si="8"/>
        <v>aguardando lançamento</v>
      </c>
    </row>
    <row r="189" spans="1:15" ht="59.25" customHeight="1" x14ac:dyDescent="0.25">
      <c r="A189" s="136">
        <f t="shared" si="9"/>
        <v>132</v>
      </c>
      <c r="B189" s="137" t="s">
        <v>37</v>
      </c>
      <c r="C189" s="143" t="s">
        <v>385</v>
      </c>
      <c r="D189" s="137" t="s">
        <v>286</v>
      </c>
      <c r="E189" s="139">
        <v>2013</v>
      </c>
      <c r="F189" s="140" t="s">
        <v>38</v>
      </c>
      <c r="G189" s="137" t="s">
        <v>464</v>
      </c>
      <c r="H189" s="141">
        <v>400000</v>
      </c>
      <c r="I189" s="141">
        <v>400000</v>
      </c>
      <c r="J189" s="141">
        <v>80000</v>
      </c>
      <c r="K189" s="141">
        <v>10000</v>
      </c>
      <c r="L189" s="142">
        <v>10000</v>
      </c>
      <c r="M189" s="84">
        <v>5881.79</v>
      </c>
      <c r="N189" s="216"/>
      <c r="O189" s="1" t="str">
        <f t="shared" si="8"/>
        <v>aguardando lançamento</v>
      </c>
    </row>
    <row r="190" spans="1:15" ht="66" customHeight="1" x14ac:dyDescent="0.25">
      <c r="A190" s="136">
        <f t="shared" si="9"/>
        <v>133</v>
      </c>
      <c r="B190" s="137" t="s">
        <v>39</v>
      </c>
      <c r="C190" s="143" t="s">
        <v>385</v>
      </c>
      <c r="D190" s="137" t="s">
        <v>286</v>
      </c>
      <c r="E190" s="139">
        <v>2013</v>
      </c>
      <c r="F190" s="140" t="s">
        <v>40</v>
      </c>
      <c r="G190" s="137" t="s">
        <v>464</v>
      </c>
      <c r="H190" s="141">
        <v>400000</v>
      </c>
      <c r="I190" s="141">
        <v>400000</v>
      </c>
      <c r="J190" s="141">
        <v>80000</v>
      </c>
      <c r="K190" s="141">
        <v>10000</v>
      </c>
      <c r="L190" s="142">
        <v>10000</v>
      </c>
      <c r="M190" s="84">
        <v>5881.79</v>
      </c>
      <c r="N190" s="216"/>
      <c r="O190" s="1" t="str">
        <f t="shared" si="8"/>
        <v>aguardando lançamento</v>
      </c>
    </row>
    <row r="191" spans="1:15" ht="50.25" customHeight="1" x14ac:dyDescent="0.25">
      <c r="A191" s="136">
        <f t="shared" si="9"/>
        <v>134</v>
      </c>
      <c r="B191" s="137" t="s">
        <v>41</v>
      </c>
      <c r="C191" s="143" t="s">
        <v>386</v>
      </c>
      <c r="D191" s="137" t="s">
        <v>286</v>
      </c>
      <c r="E191" s="139">
        <v>2018</v>
      </c>
      <c r="F191" s="140" t="s">
        <v>42</v>
      </c>
      <c r="G191" s="137" t="s">
        <v>464</v>
      </c>
      <c r="H191" s="141">
        <v>400000</v>
      </c>
      <c r="I191" s="141">
        <v>400000</v>
      </c>
      <c r="J191" s="141">
        <v>80000</v>
      </c>
      <c r="K191" s="141">
        <v>10000</v>
      </c>
      <c r="L191" s="142">
        <v>10000</v>
      </c>
      <c r="M191" s="84">
        <v>7093.11</v>
      </c>
      <c r="N191" s="216"/>
      <c r="O191" s="1" t="str">
        <f t="shared" si="8"/>
        <v>aguardando lançamento</v>
      </c>
    </row>
    <row r="192" spans="1:15" ht="50.25" customHeight="1" x14ac:dyDescent="0.25">
      <c r="A192" s="136">
        <f t="shared" si="9"/>
        <v>135</v>
      </c>
      <c r="B192" s="137" t="s">
        <v>43</v>
      </c>
      <c r="C192" s="143" t="s">
        <v>386</v>
      </c>
      <c r="D192" s="137" t="s">
        <v>286</v>
      </c>
      <c r="E192" s="139">
        <v>2022</v>
      </c>
      <c r="F192" s="140" t="s">
        <v>44</v>
      </c>
      <c r="G192" s="137" t="s">
        <v>464</v>
      </c>
      <c r="H192" s="141">
        <v>400000</v>
      </c>
      <c r="I192" s="141">
        <v>400000</v>
      </c>
      <c r="J192" s="141">
        <v>80000</v>
      </c>
      <c r="K192" s="141">
        <v>10000</v>
      </c>
      <c r="L192" s="142">
        <v>10000</v>
      </c>
      <c r="M192" s="84">
        <v>9863.52</v>
      </c>
      <c r="N192" s="216"/>
      <c r="O192" s="1" t="str">
        <f t="shared" si="8"/>
        <v>aguardando lançamento</v>
      </c>
    </row>
    <row r="193" spans="1:18" ht="64.5" customHeight="1" x14ac:dyDescent="0.25">
      <c r="A193" s="136">
        <f t="shared" si="9"/>
        <v>136</v>
      </c>
      <c r="B193" s="137" t="s">
        <v>45</v>
      </c>
      <c r="C193" s="143" t="s">
        <v>388</v>
      </c>
      <c r="D193" s="137" t="s">
        <v>286</v>
      </c>
      <c r="E193" s="139">
        <v>2013</v>
      </c>
      <c r="F193" s="140" t="s">
        <v>46</v>
      </c>
      <c r="G193" s="137" t="s">
        <v>464</v>
      </c>
      <c r="H193" s="141">
        <v>400000</v>
      </c>
      <c r="I193" s="141">
        <v>400000</v>
      </c>
      <c r="J193" s="141">
        <v>80000</v>
      </c>
      <c r="K193" s="141">
        <v>10000</v>
      </c>
      <c r="L193" s="142">
        <v>10000</v>
      </c>
      <c r="M193" s="84">
        <v>5352.23</v>
      </c>
      <c r="N193" s="216"/>
      <c r="O193" s="1" t="str">
        <f t="shared" si="8"/>
        <v>aguardando lançamento</v>
      </c>
    </row>
    <row r="194" spans="1:18" ht="60.75" customHeight="1" x14ac:dyDescent="0.25">
      <c r="A194" s="136">
        <f t="shared" si="9"/>
        <v>137</v>
      </c>
      <c r="B194" s="137" t="s">
        <v>47</v>
      </c>
      <c r="C194" s="143" t="s">
        <v>389</v>
      </c>
      <c r="D194" s="137" t="s">
        <v>286</v>
      </c>
      <c r="E194" s="139">
        <v>2014</v>
      </c>
      <c r="F194" s="140" t="s">
        <v>48</v>
      </c>
      <c r="G194" s="137" t="s">
        <v>464</v>
      </c>
      <c r="H194" s="141">
        <v>400000</v>
      </c>
      <c r="I194" s="141">
        <v>400000</v>
      </c>
      <c r="J194" s="141">
        <v>80000</v>
      </c>
      <c r="K194" s="141">
        <v>10000</v>
      </c>
      <c r="L194" s="142">
        <v>10000</v>
      </c>
      <c r="M194" s="84">
        <v>5448.67</v>
      </c>
      <c r="N194" s="216"/>
      <c r="O194" s="1" t="str">
        <f t="shared" si="8"/>
        <v>aguardando lançamento</v>
      </c>
    </row>
    <row r="195" spans="1:18" ht="60" customHeight="1" x14ac:dyDescent="0.25">
      <c r="A195" s="136">
        <f t="shared" si="9"/>
        <v>138</v>
      </c>
      <c r="B195" s="137" t="s">
        <v>49</v>
      </c>
      <c r="C195" s="143" t="s">
        <v>390</v>
      </c>
      <c r="D195" s="137" t="s">
        <v>286</v>
      </c>
      <c r="E195" s="139">
        <v>2022</v>
      </c>
      <c r="F195" s="140" t="s">
        <v>50</v>
      </c>
      <c r="G195" s="137" t="s">
        <v>464</v>
      </c>
      <c r="H195" s="141">
        <v>400000</v>
      </c>
      <c r="I195" s="141">
        <v>400000</v>
      </c>
      <c r="J195" s="141">
        <v>80000</v>
      </c>
      <c r="K195" s="141">
        <v>10000</v>
      </c>
      <c r="L195" s="142">
        <v>10000</v>
      </c>
      <c r="M195" s="84">
        <v>7653.71</v>
      </c>
      <c r="N195" s="216"/>
      <c r="O195" s="1" t="str">
        <f t="shared" si="8"/>
        <v>aguardando lançamento</v>
      </c>
    </row>
    <row r="196" spans="1:18" ht="58.5" customHeight="1" x14ac:dyDescent="0.25">
      <c r="A196" s="136">
        <f t="shared" si="9"/>
        <v>139</v>
      </c>
      <c r="B196" s="137" t="s">
        <v>51</v>
      </c>
      <c r="C196" s="143" t="s">
        <v>391</v>
      </c>
      <c r="D196" s="137" t="s">
        <v>286</v>
      </c>
      <c r="E196" s="139">
        <v>2011</v>
      </c>
      <c r="F196" s="140" t="s">
        <v>52</v>
      </c>
      <c r="G196" s="137" t="s">
        <v>464</v>
      </c>
      <c r="H196" s="141">
        <v>400000</v>
      </c>
      <c r="I196" s="141">
        <v>400000</v>
      </c>
      <c r="J196" s="141">
        <v>80000</v>
      </c>
      <c r="K196" s="141">
        <v>10000</v>
      </c>
      <c r="L196" s="142">
        <v>10000</v>
      </c>
      <c r="M196" s="84">
        <v>6458.48</v>
      </c>
      <c r="N196" s="216"/>
      <c r="O196" s="1" t="str">
        <f t="shared" si="8"/>
        <v>aguardando lançamento</v>
      </c>
    </row>
    <row r="197" spans="1:18" ht="86.25" customHeight="1" x14ac:dyDescent="0.25">
      <c r="A197" s="136">
        <f t="shared" si="9"/>
        <v>140</v>
      </c>
      <c r="B197" s="137" t="s">
        <v>251</v>
      </c>
      <c r="C197" s="143" t="s">
        <v>246</v>
      </c>
      <c r="D197" s="137" t="s">
        <v>286</v>
      </c>
      <c r="E197" s="139">
        <v>2011</v>
      </c>
      <c r="F197" s="140" t="s">
        <v>55</v>
      </c>
      <c r="G197" s="137" t="s">
        <v>464</v>
      </c>
      <c r="H197" s="141">
        <v>400000</v>
      </c>
      <c r="I197" s="141">
        <v>400000</v>
      </c>
      <c r="J197" s="141">
        <v>80000</v>
      </c>
      <c r="K197" s="141">
        <v>10000</v>
      </c>
      <c r="L197" s="142">
        <v>10000</v>
      </c>
      <c r="M197" s="84">
        <v>6458.48</v>
      </c>
      <c r="N197" s="216"/>
      <c r="O197" s="1" t="str">
        <f t="shared" si="8"/>
        <v>aguardando lançamento</v>
      </c>
    </row>
    <row r="198" spans="1:18" ht="50.25" customHeight="1" x14ac:dyDescent="0.25">
      <c r="A198" s="136">
        <f t="shared" si="9"/>
        <v>141</v>
      </c>
      <c r="B198" s="137" t="s">
        <v>56</v>
      </c>
      <c r="C198" s="143" t="s">
        <v>392</v>
      </c>
      <c r="D198" s="137" t="s">
        <v>286</v>
      </c>
      <c r="E198" s="139">
        <v>1986</v>
      </c>
      <c r="F198" s="140" t="s">
        <v>57</v>
      </c>
      <c r="G198" s="137" t="s">
        <v>464</v>
      </c>
      <c r="H198" s="141">
        <v>400000</v>
      </c>
      <c r="I198" s="141">
        <v>400000</v>
      </c>
      <c r="J198" s="141">
        <v>80000</v>
      </c>
      <c r="K198" s="141">
        <v>10000</v>
      </c>
      <c r="L198" s="142">
        <v>10000</v>
      </c>
      <c r="M198" s="84">
        <v>4423.3500000000004</v>
      </c>
      <c r="N198" s="216"/>
      <c r="O198" s="1" t="str">
        <f t="shared" si="8"/>
        <v>aguardando lançamento</v>
      </c>
    </row>
    <row r="199" spans="1:18" ht="50.25" customHeight="1" x14ac:dyDescent="0.25">
      <c r="A199" s="136">
        <f t="shared" si="9"/>
        <v>142</v>
      </c>
      <c r="B199" s="137" t="s">
        <v>58</v>
      </c>
      <c r="C199" s="143" t="s">
        <v>393</v>
      </c>
      <c r="D199" s="137" t="s">
        <v>286</v>
      </c>
      <c r="E199" s="139">
        <v>2015</v>
      </c>
      <c r="F199" s="140" t="s">
        <v>59</v>
      </c>
      <c r="G199" s="137" t="s">
        <v>464</v>
      </c>
      <c r="H199" s="141">
        <v>400000</v>
      </c>
      <c r="I199" s="141">
        <v>400000</v>
      </c>
      <c r="J199" s="141">
        <v>80000</v>
      </c>
      <c r="K199" s="141">
        <v>10000</v>
      </c>
      <c r="L199" s="142">
        <v>10000</v>
      </c>
      <c r="M199" s="84">
        <v>5569.68</v>
      </c>
      <c r="N199" s="216"/>
      <c r="O199" s="1" t="str">
        <f t="shared" si="8"/>
        <v>aguardando lançamento</v>
      </c>
    </row>
    <row r="200" spans="1:18" ht="72.75" customHeight="1" x14ac:dyDescent="0.25">
      <c r="A200" s="136">
        <f t="shared" si="9"/>
        <v>143</v>
      </c>
      <c r="B200" s="137" t="s">
        <v>60</v>
      </c>
      <c r="C200" s="143" t="s">
        <v>394</v>
      </c>
      <c r="D200" s="137" t="s">
        <v>286</v>
      </c>
      <c r="E200" s="139">
        <v>2005</v>
      </c>
      <c r="F200" s="140" t="s">
        <v>61</v>
      </c>
      <c r="G200" s="137" t="s">
        <v>464</v>
      </c>
      <c r="H200" s="141">
        <v>400000</v>
      </c>
      <c r="I200" s="141">
        <v>400000</v>
      </c>
      <c r="J200" s="141">
        <v>80000</v>
      </c>
      <c r="K200" s="141">
        <v>10000</v>
      </c>
      <c r="L200" s="142">
        <v>10000</v>
      </c>
      <c r="M200" s="84">
        <v>6742.78</v>
      </c>
      <c r="N200" s="216"/>
      <c r="O200" s="1" t="str">
        <f t="shared" si="8"/>
        <v>aguardando lançamento</v>
      </c>
    </row>
    <row r="201" spans="1:18" ht="77.25" customHeight="1" x14ac:dyDescent="0.25">
      <c r="A201" s="136">
        <f t="shared" si="9"/>
        <v>144</v>
      </c>
      <c r="B201" s="144" t="s">
        <v>253</v>
      </c>
      <c r="C201" s="145" t="s">
        <v>254</v>
      </c>
      <c r="D201" s="137" t="s">
        <v>286</v>
      </c>
      <c r="E201" s="144">
        <v>2015</v>
      </c>
      <c r="F201" s="140" t="s">
        <v>255</v>
      </c>
      <c r="G201" s="141">
        <v>120000</v>
      </c>
      <c r="H201" s="141">
        <v>400000</v>
      </c>
      <c r="I201" s="141">
        <v>400000</v>
      </c>
      <c r="J201" s="141">
        <v>80000</v>
      </c>
      <c r="K201" s="141">
        <v>10000</v>
      </c>
      <c r="L201" s="142">
        <v>10000</v>
      </c>
      <c r="M201" s="84">
        <v>5000</v>
      </c>
      <c r="N201" s="216"/>
      <c r="O201" s="1" t="str">
        <f t="shared" si="8"/>
        <v>aguardando lançamento</v>
      </c>
    </row>
    <row r="202" spans="1:18" ht="71.25" customHeight="1" x14ac:dyDescent="0.25">
      <c r="A202" s="136">
        <f t="shared" si="9"/>
        <v>145</v>
      </c>
      <c r="B202" s="137" t="s">
        <v>35</v>
      </c>
      <c r="C202" s="143" t="s">
        <v>395</v>
      </c>
      <c r="D202" s="137" t="s">
        <v>286</v>
      </c>
      <c r="E202" s="139">
        <v>1988</v>
      </c>
      <c r="F202" s="146" t="s">
        <v>36</v>
      </c>
      <c r="G202" s="137" t="s">
        <v>464</v>
      </c>
      <c r="H202" s="141">
        <v>400000</v>
      </c>
      <c r="I202" s="141">
        <v>400000</v>
      </c>
      <c r="J202" s="141">
        <v>80000</v>
      </c>
      <c r="K202" s="141">
        <v>10000</v>
      </c>
      <c r="L202" s="142">
        <v>10000</v>
      </c>
      <c r="M202" s="84">
        <v>4442.09</v>
      </c>
      <c r="N202" s="216"/>
      <c r="O202" s="1" t="str">
        <f t="shared" si="8"/>
        <v>aguardando lançamento</v>
      </c>
    </row>
    <row r="203" spans="1:18" ht="70.5" customHeight="1" x14ac:dyDescent="0.25">
      <c r="A203" s="136">
        <f t="shared" si="9"/>
        <v>146</v>
      </c>
      <c r="B203" s="137" t="s">
        <v>535</v>
      </c>
      <c r="C203" s="140" t="s">
        <v>536</v>
      </c>
      <c r="D203" s="137" t="s">
        <v>537</v>
      </c>
      <c r="E203" s="139">
        <v>2025</v>
      </c>
      <c r="F203" s="144" t="s">
        <v>538</v>
      </c>
      <c r="G203" s="137" t="s">
        <v>464</v>
      </c>
      <c r="H203" s="141">
        <v>400000</v>
      </c>
      <c r="I203" s="141">
        <v>400000</v>
      </c>
      <c r="J203" s="141">
        <v>80000</v>
      </c>
      <c r="K203" s="141">
        <v>10000</v>
      </c>
      <c r="L203" s="141">
        <v>10000</v>
      </c>
      <c r="M203" s="84">
        <v>7006.71</v>
      </c>
      <c r="N203" s="216"/>
      <c r="O203" s="1" t="str">
        <f t="shared" si="8"/>
        <v>aguardando lançamento</v>
      </c>
    </row>
    <row r="204" spans="1:18" x14ac:dyDescent="0.25">
      <c r="A204" s="147"/>
      <c r="B204" s="148"/>
      <c r="C204" s="148"/>
      <c r="D204" s="149"/>
      <c r="E204" s="148"/>
      <c r="F204" s="150"/>
      <c r="G204" s="150"/>
      <c r="H204" s="150"/>
      <c r="I204" s="150"/>
      <c r="J204" s="150"/>
      <c r="K204" s="150"/>
      <c r="L204" s="151" t="s">
        <v>457</v>
      </c>
      <c r="M204" s="79">
        <f>SUM(M182:M203)</f>
        <v>134953.37</v>
      </c>
      <c r="N204" s="94">
        <f>SUM(N182:N203)</f>
        <v>0</v>
      </c>
    </row>
    <row r="205" spans="1:18" x14ac:dyDescent="0.25">
      <c r="A205" s="152"/>
      <c r="B205" s="50"/>
      <c r="C205" s="50"/>
      <c r="D205" s="49"/>
      <c r="E205" s="50"/>
      <c r="F205" s="51"/>
      <c r="G205" s="51"/>
      <c r="H205" s="51"/>
      <c r="I205" s="51"/>
      <c r="J205" s="51"/>
      <c r="K205" s="51"/>
      <c r="L205" s="153"/>
      <c r="M205" s="52"/>
    </row>
    <row r="206" spans="1:18" x14ac:dyDescent="0.25">
      <c r="A206" s="154"/>
      <c r="B206" s="155"/>
      <c r="C206" s="155"/>
      <c r="D206" s="156"/>
      <c r="E206" s="155"/>
      <c r="F206" s="157"/>
      <c r="G206" s="157"/>
      <c r="H206" s="157"/>
      <c r="I206" s="157"/>
      <c r="J206" s="157"/>
      <c r="K206" s="228" t="s">
        <v>469</v>
      </c>
      <c r="L206" s="228"/>
      <c r="M206" s="158">
        <f>M204+M178+M144+M111</f>
        <v>901270.07000000007</v>
      </c>
      <c r="N206" s="159">
        <f>N204+N178+N144+N111</f>
        <v>0</v>
      </c>
    </row>
    <row r="207" spans="1:18" x14ac:dyDescent="0.25">
      <c r="A207" s="152"/>
      <c r="B207" s="50"/>
      <c r="C207" s="50"/>
      <c r="D207" s="49"/>
      <c r="E207" s="50"/>
      <c r="F207" s="51"/>
      <c r="G207" s="51"/>
      <c r="H207" s="51"/>
      <c r="I207" s="51"/>
      <c r="J207" s="51"/>
      <c r="K207" s="51"/>
      <c r="L207" s="153"/>
      <c r="M207" s="52"/>
    </row>
    <row r="208" spans="1:18" ht="18" x14ac:dyDescent="0.25">
      <c r="A208" s="227" t="s">
        <v>467</v>
      </c>
      <c r="B208" s="227"/>
      <c r="C208" s="227"/>
      <c r="D208" s="227"/>
      <c r="E208" s="227"/>
      <c r="F208" s="227"/>
      <c r="G208" s="227"/>
      <c r="H208" s="227"/>
      <c r="I208" s="227"/>
      <c r="J208" s="227"/>
      <c r="K208" s="227"/>
      <c r="L208" s="227"/>
      <c r="M208" s="227"/>
      <c r="P208" s="161"/>
      <c r="R208" s="162"/>
    </row>
    <row r="209" spans="1:15" ht="18" x14ac:dyDescent="0.25">
      <c r="A209" s="235" t="s">
        <v>465</v>
      </c>
      <c r="B209" s="235"/>
      <c r="C209" s="235"/>
      <c r="D209" s="235"/>
      <c r="E209" s="235"/>
      <c r="F209" s="235"/>
      <c r="G209" s="235"/>
      <c r="H209" s="235"/>
      <c r="I209" s="235"/>
      <c r="J209" s="235"/>
      <c r="K209" s="235"/>
      <c r="L209" s="235"/>
      <c r="M209" s="235"/>
      <c r="N209" s="235"/>
    </row>
    <row r="210" spans="1:15" ht="31.2" x14ac:dyDescent="0.25">
      <c r="A210" s="163" t="s">
        <v>252</v>
      </c>
      <c r="B210" s="163" t="s">
        <v>247</v>
      </c>
      <c r="C210" s="163" t="s">
        <v>248</v>
      </c>
      <c r="D210" s="164" t="s">
        <v>304</v>
      </c>
      <c r="E210" s="163" t="s">
        <v>249</v>
      </c>
      <c r="F210" s="165" t="s">
        <v>250</v>
      </c>
      <c r="G210" s="166" t="s">
        <v>463</v>
      </c>
      <c r="H210" s="167" t="s">
        <v>277</v>
      </c>
      <c r="I210" s="167" t="s">
        <v>278</v>
      </c>
      <c r="J210" s="167" t="s">
        <v>279</v>
      </c>
      <c r="K210" s="167" t="s">
        <v>411</v>
      </c>
      <c r="L210" s="167" t="s">
        <v>412</v>
      </c>
      <c r="M210" s="168" t="s">
        <v>470</v>
      </c>
      <c r="N210" s="23" t="s">
        <v>453</v>
      </c>
    </row>
    <row r="211" spans="1:15" s="175" customFormat="1" ht="50.25" customHeight="1" x14ac:dyDescent="0.25">
      <c r="A211" s="169">
        <v>1</v>
      </c>
      <c r="B211" s="170" t="s">
        <v>53</v>
      </c>
      <c r="C211" s="171" t="s">
        <v>275</v>
      </c>
      <c r="D211" s="172" t="s">
        <v>379</v>
      </c>
      <c r="E211" s="172">
        <v>1996</v>
      </c>
      <c r="F211" s="172" t="s">
        <v>54</v>
      </c>
      <c r="G211" s="172" t="s">
        <v>464</v>
      </c>
      <c r="H211" s="173">
        <v>400000</v>
      </c>
      <c r="I211" s="173">
        <v>400000</v>
      </c>
      <c r="J211" s="173">
        <v>80000</v>
      </c>
      <c r="K211" s="173">
        <v>10000</v>
      </c>
      <c r="L211" s="173">
        <v>10000</v>
      </c>
      <c r="M211" s="174">
        <v>4232</v>
      </c>
      <c r="N211" s="217"/>
      <c r="O211" s="1" t="str">
        <f t="shared" si="8"/>
        <v>aguardando lançamento</v>
      </c>
    </row>
    <row r="212" spans="1:15" s="175" customFormat="1" ht="71.25" customHeight="1" x14ac:dyDescent="0.25">
      <c r="A212" s="169">
        <f>1+A211</f>
        <v>2</v>
      </c>
      <c r="B212" s="170" t="s">
        <v>274</v>
      </c>
      <c r="C212" s="171" t="s">
        <v>256</v>
      </c>
      <c r="D212" s="172" t="s">
        <v>379</v>
      </c>
      <c r="E212" s="172">
        <v>2017</v>
      </c>
      <c r="F212" s="172" t="s">
        <v>268</v>
      </c>
      <c r="G212" s="172" t="s">
        <v>464</v>
      </c>
      <c r="H212" s="173">
        <v>400000</v>
      </c>
      <c r="I212" s="173">
        <v>400000</v>
      </c>
      <c r="J212" s="173">
        <v>80000</v>
      </c>
      <c r="K212" s="173">
        <v>10000</v>
      </c>
      <c r="L212" s="173">
        <v>10000</v>
      </c>
      <c r="M212" s="174">
        <v>4081.1350000000002</v>
      </c>
      <c r="N212" s="217"/>
      <c r="O212" s="1" t="str">
        <f t="shared" si="8"/>
        <v>aguardando lançamento</v>
      </c>
    </row>
    <row r="213" spans="1:15" s="175" customFormat="1" ht="63.75" customHeight="1" x14ac:dyDescent="0.25">
      <c r="A213" s="169">
        <f t="shared" ref="A213:A218" si="10">1+A212</f>
        <v>3</v>
      </c>
      <c r="B213" s="170" t="s">
        <v>257</v>
      </c>
      <c r="C213" s="171" t="s">
        <v>258</v>
      </c>
      <c r="D213" s="172" t="s">
        <v>379</v>
      </c>
      <c r="E213" s="172">
        <v>2016</v>
      </c>
      <c r="F213" s="172" t="s">
        <v>269</v>
      </c>
      <c r="G213" s="172" t="s">
        <v>464</v>
      </c>
      <c r="H213" s="173">
        <v>400000</v>
      </c>
      <c r="I213" s="173">
        <v>400000</v>
      </c>
      <c r="J213" s="173">
        <v>80000</v>
      </c>
      <c r="K213" s="173">
        <v>10000</v>
      </c>
      <c r="L213" s="173">
        <v>10000</v>
      </c>
      <c r="M213" s="174">
        <v>5178.1350000000002</v>
      </c>
      <c r="N213" s="217"/>
      <c r="O213" s="1" t="str">
        <f t="shared" si="8"/>
        <v>aguardando lançamento</v>
      </c>
    </row>
    <row r="214" spans="1:15" s="175" customFormat="1" ht="66.75" customHeight="1" x14ac:dyDescent="0.25">
      <c r="A214" s="169">
        <f t="shared" si="10"/>
        <v>4</v>
      </c>
      <c r="B214" s="170" t="s">
        <v>276</v>
      </c>
      <c r="C214" s="171" t="s">
        <v>259</v>
      </c>
      <c r="D214" s="172" t="s">
        <v>379</v>
      </c>
      <c r="E214" s="172">
        <v>2022</v>
      </c>
      <c r="F214" s="172" t="s">
        <v>270</v>
      </c>
      <c r="G214" s="172" t="s">
        <v>464</v>
      </c>
      <c r="H214" s="173">
        <v>400000</v>
      </c>
      <c r="I214" s="173">
        <v>400000</v>
      </c>
      <c r="J214" s="173">
        <v>80000</v>
      </c>
      <c r="K214" s="173">
        <v>10000</v>
      </c>
      <c r="L214" s="173">
        <v>10000</v>
      </c>
      <c r="M214" s="174">
        <v>6572.4949999999999</v>
      </c>
      <c r="N214" s="217"/>
      <c r="O214" s="1" t="str">
        <f t="shared" si="8"/>
        <v>aguardando lançamento</v>
      </c>
    </row>
    <row r="215" spans="1:15" s="175" customFormat="1" ht="63.75" customHeight="1" x14ac:dyDescent="0.25">
      <c r="A215" s="169">
        <f t="shared" si="10"/>
        <v>5</v>
      </c>
      <c r="B215" s="170" t="s">
        <v>260</v>
      </c>
      <c r="C215" s="171" t="s">
        <v>261</v>
      </c>
      <c r="D215" s="172" t="s">
        <v>379</v>
      </c>
      <c r="E215" s="172">
        <v>2022</v>
      </c>
      <c r="F215" s="172" t="s">
        <v>271</v>
      </c>
      <c r="G215" s="172" t="s">
        <v>464</v>
      </c>
      <c r="H215" s="173">
        <v>400000</v>
      </c>
      <c r="I215" s="173">
        <v>400000</v>
      </c>
      <c r="J215" s="173">
        <v>80000</v>
      </c>
      <c r="K215" s="173">
        <v>10000</v>
      </c>
      <c r="L215" s="173">
        <v>10000</v>
      </c>
      <c r="M215" s="174">
        <v>7658.81</v>
      </c>
      <c r="N215" s="217"/>
      <c r="O215" s="1" t="str">
        <f t="shared" si="8"/>
        <v>aguardando lançamento</v>
      </c>
    </row>
    <row r="216" spans="1:15" s="175" customFormat="1" ht="59.25" customHeight="1" x14ac:dyDescent="0.25">
      <c r="A216" s="169">
        <f t="shared" si="10"/>
        <v>6</v>
      </c>
      <c r="B216" s="172" t="s">
        <v>262</v>
      </c>
      <c r="C216" s="171" t="s">
        <v>263</v>
      </c>
      <c r="D216" s="172" t="s">
        <v>379</v>
      </c>
      <c r="E216" s="172">
        <v>2013</v>
      </c>
      <c r="F216" s="172" t="s">
        <v>272</v>
      </c>
      <c r="G216" s="172" t="s">
        <v>464</v>
      </c>
      <c r="H216" s="173">
        <v>400000</v>
      </c>
      <c r="I216" s="173">
        <v>400000</v>
      </c>
      <c r="J216" s="173">
        <v>80000</v>
      </c>
      <c r="K216" s="173">
        <v>10000</v>
      </c>
      <c r="L216" s="173">
        <v>10000</v>
      </c>
      <c r="M216" s="174">
        <v>7844.14</v>
      </c>
      <c r="N216" s="217"/>
      <c r="O216" s="1" t="str">
        <f t="shared" si="8"/>
        <v>aguardando lançamento</v>
      </c>
    </row>
    <row r="217" spans="1:15" s="175" customFormat="1" ht="50.25" customHeight="1" x14ac:dyDescent="0.25">
      <c r="A217" s="169">
        <f t="shared" si="10"/>
        <v>7</v>
      </c>
      <c r="B217" s="172" t="s">
        <v>264</v>
      </c>
      <c r="C217" s="172" t="s">
        <v>265</v>
      </c>
      <c r="D217" s="172" t="s">
        <v>379</v>
      </c>
      <c r="E217" s="172">
        <v>2016</v>
      </c>
      <c r="F217" s="172" t="s">
        <v>273</v>
      </c>
      <c r="G217" s="172" t="s">
        <v>464</v>
      </c>
      <c r="H217" s="173">
        <v>400000</v>
      </c>
      <c r="I217" s="173">
        <v>400000</v>
      </c>
      <c r="J217" s="173">
        <v>80000</v>
      </c>
      <c r="K217" s="173">
        <v>10000</v>
      </c>
      <c r="L217" s="173">
        <v>10000</v>
      </c>
      <c r="M217" s="174">
        <v>5178.1350000000002</v>
      </c>
      <c r="N217" s="217"/>
      <c r="O217" s="1" t="str">
        <f t="shared" si="8"/>
        <v>aguardando lançamento</v>
      </c>
    </row>
    <row r="218" spans="1:15" s="175" customFormat="1" ht="50.25" customHeight="1" x14ac:dyDescent="0.25">
      <c r="A218" s="169">
        <f t="shared" si="10"/>
        <v>8</v>
      </c>
      <c r="B218" s="172" t="s">
        <v>266</v>
      </c>
      <c r="C218" s="172" t="s">
        <v>267</v>
      </c>
      <c r="D218" s="172" t="s">
        <v>379</v>
      </c>
      <c r="E218" s="172">
        <v>2012</v>
      </c>
      <c r="F218" s="172" t="s">
        <v>147</v>
      </c>
      <c r="G218" s="172" t="s">
        <v>464</v>
      </c>
      <c r="H218" s="173">
        <v>400000</v>
      </c>
      <c r="I218" s="173">
        <v>400000</v>
      </c>
      <c r="J218" s="173">
        <v>80000</v>
      </c>
      <c r="K218" s="173">
        <v>10000</v>
      </c>
      <c r="L218" s="173">
        <v>10000</v>
      </c>
      <c r="M218" s="174">
        <v>4448.1350000000002</v>
      </c>
      <c r="N218" s="217"/>
      <c r="O218" s="1" t="str">
        <f>_xlfn.IFS(N218="","aguardando lançamento",N218&lt;=M218,"correto",N218&gt;M218,"acima máximo")</f>
        <v>aguardando lançamento</v>
      </c>
    </row>
    <row r="219" spans="1:15" s="175" customFormat="1" x14ac:dyDescent="0.25">
      <c r="A219" s="176"/>
      <c r="B219" s="177"/>
      <c r="C219" s="177"/>
      <c r="D219" s="178"/>
      <c r="E219" s="178"/>
      <c r="F219" s="179"/>
      <c r="G219" s="179"/>
      <c r="H219" s="179"/>
      <c r="I219" s="179"/>
      <c r="J219" s="179"/>
      <c r="K219" s="179"/>
      <c r="L219" s="180" t="s">
        <v>458</v>
      </c>
      <c r="M219" s="181">
        <f>SUM(M211:M218)</f>
        <v>45192.985000000008</v>
      </c>
      <c r="N219" s="182">
        <f>SUM(N211:N218)</f>
        <v>0</v>
      </c>
    </row>
    <row r="220" spans="1:15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</row>
    <row r="221" spans="1:15" ht="18" x14ac:dyDescent="0.25">
      <c r="A221" s="227" t="s">
        <v>466</v>
      </c>
      <c r="B221" s="227"/>
      <c r="C221" s="227"/>
      <c r="D221" s="227"/>
      <c r="E221" s="227"/>
      <c r="F221" s="227"/>
      <c r="G221" s="227"/>
      <c r="H221" s="227"/>
      <c r="I221" s="183"/>
      <c r="J221" s="183"/>
      <c r="K221" s="51"/>
      <c r="L221" s="51"/>
      <c r="M221" s="51"/>
    </row>
    <row r="222" spans="1:15" ht="18" x14ac:dyDescent="0.25">
      <c r="A222" s="236" t="s">
        <v>417</v>
      </c>
      <c r="B222" s="236"/>
      <c r="C222" s="236"/>
      <c r="D222" s="236"/>
      <c r="E222" s="236"/>
      <c r="F222" s="236"/>
      <c r="G222" s="236"/>
      <c r="H222" s="236"/>
      <c r="I222" s="236"/>
      <c r="J222" s="184"/>
      <c r="K222" s="184"/>
      <c r="L222" s="184"/>
      <c r="M222" s="184"/>
    </row>
    <row r="223" spans="1:15" ht="20.399999999999999" x14ac:dyDescent="0.25">
      <c r="A223" s="185" t="s">
        <v>252</v>
      </c>
      <c r="B223" s="185" t="s">
        <v>247</v>
      </c>
      <c r="C223" s="185" t="s">
        <v>248</v>
      </c>
      <c r="D223" s="186" t="s">
        <v>304</v>
      </c>
      <c r="E223" s="185" t="s">
        <v>249</v>
      </c>
      <c r="F223" s="187" t="s">
        <v>250</v>
      </c>
      <c r="G223" s="188" t="s">
        <v>413</v>
      </c>
      <c r="H223" s="135" t="s">
        <v>470</v>
      </c>
      <c r="I223" s="23" t="s">
        <v>453</v>
      </c>
      <c r="J223" s="5"/>
      <c r="K223" s="5"/>
      <c r="L223" s="5"/>
      <c r="M223" s="51"/>
    </row>
    <row r="224" spans="1:15" ht="50.25" customHeight="1" x14ac:dyDescent="0.25">
      <c r="A224" s="189">
        <v>1</v>
      </c>
      <c r="B224" s="190" t="s">
        <v>176</v>
      </c>
      <c r="C224" s="191" t="s">
        <v>396</v>
      </c>
      <c r="D224" s="190" t="s">
        <v>299</v>
      </c>
      <c r="E224" s="192">
        <v>2008</v>
      </c>
      <c r="F224" s="190" t="s">
        <v>177</v>
      </c>
      <c r="G224" s="193">
        <v>1100000</v>
      </c>
      <c r="H224" s="194">
        <v>2345.09</v>
      </c>
      <c r="I224" s="214"/>
      <c r="J224" s="195" t="str">
        <f>_xlfn.IFS(I224="","aguardando lançamento",I224&lt;=H224,"correto",I224&gt;H224,"acima máximo")</f>
        <v>aguardando lançamento</v>
      </c>
      <c r="K224" s="195"/>
      <c r="L224" s="196"/>
      <c r="M224" s="51"/>
    </row>
    <row r="225" spans="1:13" ht="50.25" customHeight="1" x14ac:dyDescent="0.25">
      <c r="A225" s="189">
        <f>1+A224</f>
        <v>2</v>
      </c>
      <c r="B225" s="190" t="s">
        <v>174</v>
      </c>
      <c r="C225" s="191" t="s">
        <v>397</v>
      </c>
      <c r="D225" s="190" t="s">
        <v>299</v>
      </c>
      <c r="E225" s="192">
        <v>2008</v>
      </c>
      <c r="F225" s="190" t="s">
        <v>175</v>
      </c>
      <c r="G225" s="193">
        <v>1100000</v>
      </c>
      <c r="H225" s="194">
        <v>2345.09</v>
      </c>
      <c r="I225" s="214"/>
      <c r="J225" s="195" t="str">
        <f t="shared" ref="J225:J277" si="11">_xlfn.IFS(I225="","aguardando lançamento",I225&lt;=H225,"correto",I225&gt;H225,"acima máximo")</f>
        <v>aguardando lançamento</v>
      </c>
      <c r="K225" s="195"/>
      <c r="L225" s="196"/>
      <c r="M225" s="51"/>
    </row>
    <row r="226" spans="1:13" ht="50.25" customHeight="1" x14ac:dyDescent="0.25">
      <c r="A226" s="189">
        <f t="shared" ref="A226:A276" si="12">1+A225</f>
        <v>3</v>
      </c>
      <c r="B226" s="190" t="s">
        <v>172</v>
      </c>
      <c r="C226" s="191" t="s">
        <v>398</v>
      </c>
      <c r="D226" s="190" t="s">
        <v>299</v>
      </c>
      <c r="E226" s="192">
        <v>2008</v>
      </c>
      <c r="F226" s="190" t="s">
        <v>173</v>
      </c>
      <c r="G226" s="193">
        <v>1100000</v>
      </c>
      <c r="H226" s="194">
        <v>2345.09</v>
      </c>
      <c r="I226" s="214"/>
      <c r="J226" s="195" t="str">
        <f t="shared" si="11"/>
        <v>aguardando lançamento</v>
      </c>
      <c r="K226" s="195"/>
      <c r="L226" s="196"/>
      <c r="M226" s="51"/>
    </row>
    <row r="227" spans="1:13" ht="50.25" customHeight="1" x14ac:dyDescent="0.25">
      <c r="A227" s="189">
        <v>4</v>
      </c>
      <c r="B227" s="190" t="s">
        <v>143</v>
      </c>
      <c r="C227" s="191" t="s">
        <v>351</v>
      </c>
      <c r="D227" s="190" t="s">
        <v>287</v>
      </c>
      <c r="E227" s="192">
        <v>2009</v>
      </c>
      <c r="F227" s="190" t="s">
        <v>144</v>
      </c>
      <c r="G227" s="193">
        <v>1100000</v>
      </c>
      <c r="H227" s="194">
        <v>2477.3199999999997</v>
      </c>
      <c r="I227" s="214"/>
      <c r="J227" s="195" t="str">
        <f t="shared" si="11"/>
        <v>aguardando lançamento</v>
      </c>
      <c r="K227" s="195"/>
      <c r="L227" s="196"/>
      <c r="M227" s="51"/>
    </row>
    <row r="228" spans="1:13" ht="50.25" customHeight="1" x14ac:dyDescent="0.25">
      <c r="A228" s="189">
        <f t="shared" si="12"/>
        <v>5</v>
      </c>
      <c r="B228" s="190" t="s">
        <v>171</v>
      </c>
      <c r="C228" s="191" t="s">
        <v>399</v>
      </c>
      <c r="D228" s="190" t="s">
        <v>299</v>
      </c>
      <c r="E228" s="192">
        <v>1983</v>
      </c>
      <c r="F228" s="197">
        <v>34505011630203</v>
      </c>
      <c r="G228" s="193">
        <v>1100000</v>
      </c>
      <c r="H228" s="194">
        <v>2624.6750000000002</v>
      </c>
      <c r="I228" s="214"/>
      <c r="J228" s="195" t="str">
        <f t="shared" si="11"/>
        <v>aguardando lançamento</v>
      </c>
      <c r="K228" s="195"/>
      <c r="L228" s="196"/>
      <c r="M228" s="51"/>
    </row>
    <row r="229" spans="1:13" ht="63" customHeight="1" x14ac:dyDescent="0.25">
      <c r="A229" s="189">
        <f t="shared" si="12"/>
        <v>6</v>
      </c>
      <c r="B229" s="190" t="s">
        <v>192</v>
      </c>
      <c r="C229" s="198" t="s">
        <v>400</v>
      </c>
      <c r="D229" s="190" t="s">
        <v>299</v>
      </c>
      <c r="E229" s="192">
        <v>2012</v>
      </c>
      <c r="F229" s="190" t="s">
        <v>193</v>
      </c>
      <c r="G229" s="193">
        <v>1100000</v>
      </c>
      <c r="H229" s="194">
        <v>2577.8649999999998</v>
      </c>
      <c r="I229" s="214"/>
      <c r="J229" s="195" t="str">
        <f t="shared" si="11"/>
        <v>aguardando lançamento</v>
      </c>
      <c r="K229" s="195"/>
      <c r="L229" s="196"/>
      <c r="M229" s="51"/>
    </row>
    <row r="230" spans="1:13" ht="64.5" customHeight="1" x14ac:dyDescent="0.25">
      <c r="A230" s="189">
        <f t="shared" si="12"/>
        <v>7</v>
      </c>
      <c r="B230" s="190" t="s">
        <v>178</v>
      </c>
      <c r="C230" s="191" t="s">
        <v>359</v>
      </c>
      <c r="D230" s="190" t="s">
        <v>299</v>
      </c>
      <c r="E230" s="192">
        <v>2008</v>
      </c>
      <c r="F230" s="190" t="s">
        <v>179</v>
      </c>
      <c r="G230" s="193">
        <v>1100000</v>
      </c>
      <c r="H230" s="194">
        <v>2352.0749999999998</v>
      </c>
      <c r="I230" s="214"/>
      <c r="J230" s="195" t="str">
        <f t="shared" si="11"/>
        <v>aguardando lançamento</v>
      </c>
      <c r="K230" s="195"/>
      <c r="L230" s="196"/>
      <c r="M230" s="51"/>
    </row>
    <row r="231" spans="1:13" ht="50.25" customHeight="1" x14ac:dyDescent="0.25">
      <c r="A231" s="189">
        <f t="shared" si="12"/>
        <v>8</v>
      </c>
      <c r="B231" s="190" t="s">
        <v>180</v>
      </c>
      <c r="C231" s="191" t="s">
        <v>401</v>
      </c>
      <c r="D231" s="190" t="s">
        <v>299</v>
      </c>
      <c r="E231" s="192">
        <v>2008</v>
      </c>
      <c r="F231" s="190" t="s">
        <v>181</v>
      </c>
      <c r="G231" s="193">
        <v>1100000</v>
      </c>
      <c r="H231" s="194">
        <v>2326.165</v>
      </c>
      <c r="I231" s="214"/>
      <c r="J231" s="195" t="str">
        <f t="shared" si="11"/>
        <v>aguardando lançamento</v>
      </c>
      <c r="K231" s="195"/>
      <c r="L231" s="196"/>
      <c r="M231" s="51"/>
    </row>
    <row r="232" spans="1:13" ht="50.25" customHeight="1" x14ac:dyDescent="0.25">
      <c r="A232" s="189">
        <f t="shared" si="12"/>
        <v>9</v>
      </c>
      <c r="B232" s="190" t="s">
        <v>182</v>
      </c>
      <c r="C232" s="191" t="s">
        <v>402</v>
      </c>
      <c r="D232" s="190" t="s">
        <v>299</v>
      </c>
      <c r="E232" s="192">
        <v>2012</v>
      </c>
      <c r="F232" s="190" t="s">
        <v>183</v>
      </c>
      <c r="G232" s="193">
        <v>1100000</v>
      </c>
      <c r="H232" s="194">
        <v>2435.605</v>
      </c>
      <c r="I232" s="214"/>
      <c r="J232" s="195" t="str">
        <f t="shared" si="11"/>
        <v>aguardando lançamento</v>
      </c>
      <c r="K232" s="195"/>
      <c r="L232" s="196"/>
      <c r="M232" s="51"/>
    </row>
    <row r="233" spans="1:13" ht="50.25" customHeight="1" x14ac:dyDescent="0.25">
      <c r="A233" s="189">
        <f t="shared" si="12"/>
        <v>10</v>
      </c>
      <c r="B233" s="190" t="s">
        <v>184</v>
      </c>
      <c r="C233" s="191" t="s">
        <v>403</v>
      </c>
      <c r="D233" s="190" t="s">
        <v>299</v>
      </c>
      <c r="E233" s="192">
        <v>2018</v>
      </c>
      <c r="F233" s="190" t="s">
        <v>185</v>
      </c>
      <c r="G233" s="193">
        <v>1100000</v>
      </c>
      <c r="H233" s="194">
        <v>2691.1549999999997</v>
      </c>
      <c r="I233" s="214"/>
      <c r="J233" s="195" t="str">
        <f t="shared" si="11"/>
        <v>aguardando lançamento</v>
      </c>
      <c r="K233" s="195"/>
      <c r="L233" s="196"/>
      <c r="M233" s="51"/>
    </row>
    <row r="234" spans="1:13" ht="50.25" customHeight="1" x14ac:dyDescent="0.25">
      <c r="A234" s="189">
        <f t="shared" si="12"/>
        <v>11</v>
      </c>
      <c r="B234" s="190" t="s">
        <v>186</v>
      </c>
      <c r="C234" s="198" t="s">
        <v>363</v>
      </c>
      <c r="D234" s="190" t="s">
        <v>352</v>
      </c>
      <c r="E234" s="192">
        <v>2013</v>
      </c>
      <c r="F234" s="190" t="s">
        <v>187</v>
      </c>
      <c r="G234" s="193">
        <v>1100000</v>
      </c>
      <c r="H234" s="194">
        <v>2595.165</v>
      </c>
      <c r="I234" s="214"/>
      <c r="J234" s="195" t="str">
        <f t="shared" si="11"/>
        <v>aguardando lançamento</v>
      </c>
      <c r="K234" s="195"/>
      <c r="L234" s="196"/>
      <c r="M234" s="51"/>
    </row>
    <row r="235" spans="1:13" ht="50.25" customHeight="1" x14ac:dyDescent="0.25">
      <c r="A235" s="189">
        <f t="shared" si="12"/>
        <v>12</v>
      </c>
      <c r="B235" s="190" t="s">
        <v>188</v>
      </c>
      <c r="C235" s="198" t="s">
        <v>364</v>
      </c>
      <c r="D235" s="190" t="s">
        <v>299</v>
      </c>
      <c r="E235" s="192">
        <v>2019</v>
      </c>
      <c r="F235" s="190" t="s">
        <v>189</v>
      </c>
      <c r="G235" s="193">
        <v>1100000</v>
      </c>
      <c r="H235" s="194">
        <v>2525.92</v>
      </c>
      <c r="I235" s="214"/>
      <c r="J235" s="195" t="str">
        <f t="shared" si="11"/>
        <v>aguardando lançamento</v>
      </c>
      <c r="K235" s="195"/>
      <c r="L235" s="196"/>
      <c r="M235" s="51"/>
    </row>
    <row r="236" spans="1:13" ht="63" customHeight="1" x14ac:dyDescent="0.25">
      <c r="A236" s="189">
        <f t="shared" si="12"/>
        <v>13</v>
      </c>
      <c r="B236" s="190" t="s">
        <v>190</v>
      </c>
      <c r="C236" s="198" t="s">
        <v>404</v>
      </c>
      <c r="D236" s="190" t="s">
        <v>299</v>
      </c>
      <c r="E236" s="192">
        <v>2017</v>
      </c>
      <c r="F236" s="190" t="s">
        <v>191</v>
      </c>
      <c r="G236" s="199">
        <v>4034750</v>
      </c>
      <c r="H236" s="194">
        <v>4559.8150000000005</v>
      </c>
      <c r="I236" s="214"/>
      <c r="J236" s="195" t="str">
        <f t="shared" si="11"/>
        <v>aguardando lançamento</v>
      </c>
      <c r="K236" s="195"/>
      <c r="L236" s="196"/>
      <c r="M236" s="51"/>
    </row>
    <row r="237" spans="1:13" ht="71.25" customHeight="1" x14ac:dyDescent="0.25">
      <c r="A237" s="189">
        <f t="shared" si="12"/>
        <v>14</v>
      </c>
      <c r="B237" s="190" t="s">
        <v>148</v>
      </c>
      <c r="C237" s="191" t="s">
        <v>366</v>
      </c>
      <c r="D237" s="190" t="s">
        <v>299</v>
      </c>
      <c r="E237" s="192">
        <v>2020</v>
      </c>
      <c r="F237" s="190" t="s">
        <v>149</v>
      </c>
      <c r="G237" s="193">
        <v>1100000</v>
      </c>
      <c r="H237" s="194">
        <v>2522.6149999999998</v>
      </c>
      <c r="I237" s="214"/>
      <c r="J237" s="195" t="str">
        <f t="shared" si="11"/>
        <v>aguardando lançamento</v>
      </c>
      <c r="K237" s="195"/>
      <c r="L237" s="196"/>
      <c r="M237" s="51"/>
    </row>
    <row r="238" spans="1:13" ht="50.25" customHeight="1" x14ac:dyDescent="0.25">
      <c r="A238" s="189">
        <f t="shared" si="12"/>
        <v>15</v>
      </c>
      <c r="B238" s="190" t="s">
        <v>150</v>
      </c>
      <c r="C238" s="191" t="s">
        <v>151</v>
      </c>
      <c r="D238" s="190" t="s">
        <v>299</v>
      </c>
      <c r="E238" s="192">
        <v>2016</v>
      </c>
      <c r="F238" s="190" t="s">
        <v>152</v>
      </c>
      <c r="G238" s="193">
        <v>1100000</v>
      </c>
      <c r="H238" s="194">
        <v>2635.9700000000003</v>
      </c>
      <c r="I238" s="214"/>
      <c r="J238" s="195" t="str">
        <f t="shared" si="11"/>
        <v>aguardando lançamento</v>
      </c>
      <c r="K238" s="195"/>
      <c r="L238" s="196"/>
      <c r="M238" s="51"/>
    </row>
    <row r="239" spans="1:13" ht="75.75" customHeight="1" x14ac:dyDescent="0.25">
      <c r="A239" s="189">
        <f t="shared" si="12"/>
        <v>16</v>
      </c>
      <c r="B239" s="190" t="s">
        <v>153</v>
      </c>
      <c r="C239" s="191" t="s">
        <v>416</v>
      </c>
      <c r="D239" s="190" t="s">
        <v>287</v>
      </c>
      <c r="E239" s="192">
        <v>2022</v>
      </c>
      <c r="F239" s="190" t="s">
        <v>154</v>
      </c>
      <c r="G239" s="199">
        <v>4034750</v>
      </c>
      <c r="H239" s="194">
        <v>4922.0550000000003</v>
      </c>
      <c r="I239" s="214"/>
      <c r="J239" s="195" t="str">
        <f t="shared" si="11"/>
        <v>aguardando lançamento</v>
      </c>
      <c r="K239" s="195"/>
      <c r="L239" s="196"/>
      <c r="M239" s="51"/>
    </row>
    <row r="240" spans="1:13" ht="75.75" customHeight="1" x14ac:dyDescent="0.25">
      <c r="A240" s="189">
        <f t="shared" si="12"/>
        <v>17</v>
      </c>
      <c r="B240" s="190" t="s">
        <v>155</v>
      </c>
      <c r="C240" s="191" t="s">
        <v>368</v>
      </c>
      <c r="D240" s="190" t="s">
        <v>299</v>
      </c>
      <c r="E240" s="192">
        <v>2009</v>
      </c>
      <c r="F240" s="190" t="s">
        <v>156</v>
      </c>
      <c r="G240" s="193">
        <v>1100000</v>
      </c>
      <c r="H240" s="194">
        <v>2736.98</v>
      </c>
      <c r="I240" s="214"/>
      <c r="J240" s="195" t="str">
        <f t="shared" si="11"/>
        <v>aguardando lançamento</v>
      </c>
      <c r="K240" s="195"/>
      <c r="L240" s="196"/>
      <c r="M240" s="51"/>
    </row>
    <row r="241" spans="1:13" ht="75.75" customHeight="1" x14ac:dyDescent="0.25">
      <c r="A241" s="189">
        <f t="shared" si="12"/>
        <v>18</v>
      </c>
      <c r="B241" s="190" t="s">
        <v>157</v>
      </c>
      <c r="C241" s="191" t="s">
        <v>405</v>
      </c>
      <c r="D241" s="190" t="s">
        <v>299</v>
      </c>
      <c r="E241" s="192">
        <v>2013</v>
      </c>
      <c r="F241" s="190" t="s">
        <v>158</v>
      </c>
      <c r="G241" s="193">
        <v>1100000</v>
      </c>
      <c r="H241" s="194">
        <v>2905.7349999999997</v>
      </c>
      <c r="I241" s="214"/>
      <c r="J241" s="195" t="str">
        <f t="shared" si="11"/>
        <v>aguardando lançamento</v>
      </c>
      <c r="K241" s="195"/>
      <c r="L241" s="196"/>
      <c r="M241" s="51"/>
    </row>
    <row r="242" spans="1:13" ht="75.75" customHeight="1" x14ac:dyDescent="0.25">
      <c r="A242" s="189">
        <f t="shared" si="12"/>
        <v>19</v>
      </c>
      <c r="B242" s="190" t="s">
        <v>163</v>
      </c>
      <c r="C242" s="191" t="s">
        <v>372</v>
      </c>
      <c r="D242" s="190" t="s">
        <v>299</v>
      </c>
      <c r="E242" s="192">
        <v>2009</v>
      </c>
      <c r="F242" s="190" t="s">
        <v>164</v>
      </c>
      <c r="G242" s="193">
        <v>1100000</v>
      </c>
      <c r="H242" s="194">
        <v>2477.3199999999997</v>
      </c>
      <c r="I242" s="214"/>
      <c r="J242" s="195" t="str">
        <f t="shared" si="11"/>
        <v>aguardando lançamento</v>
      </c>
      <c r="K242" s="195"/>
      <c r="L242" s="196"/>
      <c r="M242" s="51"/>
    </row>
    <row r="243" spans="1:13" ht="75.75" customHeight="1" x14ac:dyDescent="0.25">
      <c r="A243" s="189">
        <f t="shared" si="12"/>
        <v>20</v>
      </c>
      <c r="B243" s="190" t="s">
        <v>165</v>
      </c>
      <c r="C243" s="191" t="s">
        <v>406</v>
      </c>
      <c r="D243" s="190" t="s">
        <v>299</v>
      </c>
      <c r="E243" s="192">
        <v>2019</v>
      </c>
      <c r="F243" s="190" t="s">
        <v>166</v>
      </c>
      <c r="G243" s="193">
        <v>1100000</v>
      </c>
      <c r="H243" s="194">
        <v>2525.92</v>
      </c>
      <c r="I243" s="214"/>
      <c r="J243" s="195" t="str">
        <f t="shared" si="11"/>
        <v>aguardando lançamento</v>
      </c>
      <c r="K243" s="195"/>
      <c r="L243" s="196"/>
      <c r="M243" s="51"/>
    </row>
    <row r="244" spans="1:13" ht="75.75" customHeight="1" x14ac:dyDescent="0.25">
      <c r="A244" s="189">
        <f t="shared" si="12"/>
        <v>21</v>
      </c>
      <c r="B244" s="190" t="s">
        <v>167</v>
      </c>
      <c r="C244" s="191" t="s">
        <v>374</v>
      </c>
      <c r="D244" s="190" t="s">
        <v>299</v>
      </c>
      <c r="E244" s="192">
        <v>2022</v>
      </c>
      <c r="F244" s="190" t="s">
        <v>168</v>
      </c>
      <c r="G244" s="193">
        <v>1100000</v>
      </c>
      <c r="H244" s="194">
        <v>2581.6849999999999</v>
      </c>
      <c r="I244" s="214"/>
      <c r="J244" s="195" t="str">
        <f t="shared" si="11"/>
        <v>aguardando lançamento</v>
      </c>
      <c r="K244" s="195"/>
      <c r="L244" s="196"/>
      <c r="M244" s="51"/>
    </row>
    <row r="245" spans="1:13" ht="75.75" customHeight="1" x14ac:dyDescent="0.25">
      <c r="A245" s="189">
        <f t="shared" si="12"/>
        <v>22</v>
      </c>
      <c r="B245" s="190" t="s">
        <v>169</v>
      </c>
      <c r="C245" s="191" t="s">
        <v>407</v>
      </c>
      <c r="D245" s="190" t="s">
        <v>299</v>
      </c>
      <c r="E245" s="192">
        <v>2022</v>
      </c>
      <c r="F245" s="190" t="s">
        <v>170</v>
      </c>
      <c r="G245" s="193">
        <v>1100000</v>
      </c>
      <c r="H245" s="194">
        <v>2581.6849999999999</v>
      </c>
      <c r="I245" s="214"/>
      <c r="J245" s="195" t="str">
        <f t="shared" si="11"/>
        <v>aguardando lançamento</v>
      </c>
      <c r="K245" s="195"/>
      <c r="L245" s="196"/>
      <c r="M245" s="51"/>
    </row>
    <row r="246" spans="1:13" ht="75.75" customHeight="1" x14ac:dyDescent="0.25">
      <c r="A246" s="189">
        <f t="shared" si="12"/>
        <v>23</v>
      </c>
      <c r="B246" s="190" t="s">
        <v>194</v>
      </c>
      <c r="C246" s="198" t="s">
        <v>408</v>
      </c>
      <c r="D246" s="190" t="s">
        <v>299</v>
      </c>
      <c r="E246" s="192">
        <v>2008</v>
      </c>
      <c r="F246" s="190" t="s">
        <v>195</v>
      </c>
      <c r="G246" s="193">
        <v>1100000</v>
      </c>
      <c r="H246" s="194">
        <v>2503.34</v>
      </c>
      <c r="I246" s="214"/>
      <c r="J246" s="195" t="str">
        <f t="shared" si="11"/>
        <v>aguardando lançamento</v>
      </c>
      <c r="K246" s="195"/>
      <c r="L246" s="196"/>
      <c r="M246" s="51"/>
    </row>
    <row r="247" spans="1:13" ht="75.75" customHeight="1" x14ac:dyDescent="0.25">
      <c r="A247" s="189">
        <f t="shared" si="12"/>
        <v>24</v>
      </c>
      <c r="B247" s="189" t="s">
        <v>161</v>
      </c>
      <c r="C247" s="191" t="s">
        <v>409</v>
      </c>
      <c r="D247" s="190" t="s">
        <v>299</v>
      </c>
      <c r="E247" s="192">
        <v>2003</v>
      </c>
      <c r="F247" s="190" t="s">
        <v>162</v>
      </c>
      <c r="G247" s="193">
        <v>1100000</v>
      </c>
      <c r="H247" s="194">
        <v>2262.5550000000003</v>
      </c>
      <c r="I247" s="214"/>
      <c r="J247" s="195" t="str">
        <f t="shared" si="11"/>
        <v>aguardando lançamento</v>
      </c>
      <c r="K247" s="195"/>
      <c r="L247" s="196"/>
      <c r="M247" s="51"/>
    </row>
    <row r="248" spans="1:13" ht="75.75" customHeight="1" x14ac:dyDescent="0.25">
      <c r="A248" s="189">
        <f t="shared" si="12"/>
        <v>25</v>
      </c>
      <c r="B248" s="190" t="s">
        <v>75</v>
      </c>
      <c r="C248" s="198" t="s">
        <v>410</v>
      </c>
      <c r="D248" s="190" t="s">
        <v>299</v>
      </c>
      <c r="E248" s="192">
        <v>2004</v>
      </c>
      <c r="F248" s="190" t="s">
        <v>76</v>
      </c>
      <c r="G248" s="193">
        <v>1100000</v>
      </c>
      <c r="H248" s="194">
        <v>2382.9499999999998</v>
      </c>
      <c r="I248" s="214"/>
      <c r="J248" s="195" t="str">
        <f t="shared" si="11"/>
        <v>aguardando lançamento</v>
      </c>
      <c r="K248" s="195"/>
      <c r="L248" s="196"/>
      <c r="M248" s="51"/>
    </row>
    <row r="249" spans="1:13" ht="75.75" customHeight="1" x14ac:dyDescent="0.25">
      <c r="A249" s="189">
        <f t="shared" si="12"/>
        <v>26</v>
      </c>
      <c r="B249" s="190" t="s">
        <v>512</v>
      </c>
      <c r="C249" s="198" t="s">
        <v>423</v>
      </c>
      <c r="D249" s="192" t="s">
        <v>287</v>
      </c>
      <c r="E249" s="190">
        <v>2024</v>
      </c>
      <c r="F249" s="189" t="s">
        <v>424</v>
      </c>
      <c r="G249" s="193">
        <v>1100000</v>
      </c>
      <c r="H249" s="194">
        <v>1980</v>
      </c>
      <c r="I249" s="214"/>
      <c r="J249" s="195" t="str">
        <f t="shared" si="11"/>
        <v>aguardando lançamento</v>
      </c>
      <c r="K249" s="195"/>
      <c r="L249" s="196"/>
      <c r="M249" s="51"/>
    </row>
    <row r="250" spans="1:13" ht="75.75" customHeight="1" x14ac:dyDescent="0.25">
      <c r="A250" s="189">
        <f t="shared" si="12"/>
        <v>27</v>
      </c>
      <c r="B250" s="200" t="s">
        <v>523</v>
      </c>
      <c r="C250" s="201" t="s">
        <v>524</v>
      </c>
      <c r="D250" s="202" t="s">
        <v>299</v>
      </c>
      <c r="E250" s="203">
        <v>2025</v>
      </c>
      <c r="F250" s="204" t="s">
        <v>525</v>
      </c>
      <c r="G250" s="193">
        <v>1100000</v>
      </c>
      <c r="H250" s="194">
        <v>1980</v>
      </c>
      <c r="I250" s="214"/>
      <c r="J250" s="195" t="str">
        <f t="shared" si="11"/>
        <v>aguardando lançamento</v>
      </c>
      <c r="K250" s="195"/>
      <c r="L250" s="196"/>
      <c r="M250" s="51"/>
    </row>
    <row r="251" spans="1:13" ht="75.75" customHeight="1" x14ac:dyDescent="0.25">
      <c r="A251" s="189">
        <f t="shared" si="12"/>
        <v>28</v>
      </c>
      <c r="B251" s="200" t="s">
        <v>526</v>
      </c>
      <c r="C251" s="201" t="s">
        <v>527</v>
      </c>
      <c r="D251" s="202" t="s">
        <v>299</v>
      </c>
      <c r="E251" s="203">
        <v>2025</v>
      </c>
      <c r="F251" s="204" t="s">
        <v>528</v>
      </c>
      <c r="G251" s="193">
        <v>1100000</v>
      </c>
      <c r="H251" s="194">
        <v>1980</v>
      </c>
      <c r="I251" s="214"/>
      <c r="J251" s="195" t="str">
        <f t="shared" si="11"/>
        <v>aguardando lançamento</v>
      </c>
      <c r="K251" s="195"/>
      <c r="L251" s="196"/>
      <c r="M251" s="51"/>
    </row>
    <row r="252" spans="1:13" ht="75.75" customHeight="1" x14ac:dyDescent="0.25">
      <c r="A252" s="189">
        <f t="shared" si="12"/>
        <v>29</v>
      </c>
      <c r="B252" s="190" t="s">
        <v>517</v>
      </c>
      <c r="C252" s="205" t="s">
        <v>518</v>
      </c>
      <c r="D252" s="206" t="s">
        <v>283</v>
      </c>
      <c r="E252" s="206" t="s">
        <v>488</v>
      </c>
      <c r="F252" s="206" t="s">
        <v>519</v>
      </c>
      <c r="G252" s="193">
        <v>1100000</v>
      </c>
      <c r="H252" s="194">
        <v>1980</v>
      </c>
      <c r="I252" s="214"/>
      <c r="J252" s="195" t="str">
        <f t="shared" si="11"/>
        <v>aguardando lançamento</v>
      </c>
      <c r="K252" s="195"/>
      <c r="L252" s="196"/>
      <c r="M252" s="51"/>
    </row>
    <row r="253" spans="1:13" ht="75.75" customHeight="1" x14ac:dyDescent="0.25">
      <c r="A253" s="189">
        <f t="shared" si="12"/>
        <v>30</v>
      </c>
      <c r="B253" s="206" t="s">
        <v>520</v>
      </c>
      <c r="C253" s="205" t="s">
        <v>521</v>
      </c>
      <c r="D253" s="206" t="s">
        <v>299</v>
      </c>
      <c r="E253" s="206" t="s">
        <v>488</v>
      </c>
      <c r="F253" s="206" t="s">
        <v>522</v>
      </c>
      <c r="G253" s="193">
        <v>1100000</v>
      </c>
      <c r="H253" s="194">
        <v>1980</v>
      </c>
      <c r="I253" s="214"/>
      <c r="J253" s="195" t="str">
        <f t="shared" si="11"/>
        <v>aguardando lançamento</v>
      </c>
      <c r="K253" s="195"/>
      <c r="L253" s="196"/>
      <c r="M253" s="51"/>
    </row>
    <row r="254" spans="1:13" ht="75.75" customHeight="1" x14ac:dyDescent="0.25">
      <c r="A254" s="189">
        <f t="shared" si="12"/>
        <v>31</v>
      </c>
      <c r="B254" s="190" t="s">
        <v>529</v>
      </c>
      <c r="C254" s="205" t="s">
        <v>530</v>
      </c>
      <c r="D254" s="190" t="s">
        <v>287</v>
      </c>
      <c r="E254" s="192">
        <v>2026</v>
      </c>
      <c r="F254" s="207" t="s">
        <v>531</v>
      </c>
      <c r="G254" s="193">
        <v>1100000</v>
      </c>
      <c r="H254" s="194">
        <v>1980</v>
      </c>
      <c r="I254" s="214"/>
      <c r="J254" s="195" t="str">
        <f t="shared" si="11"/>
        <v>aguardando lançamento</v>
      </c>
      <c r="K254" s="195"/>
      <c r="L254" s="196"/>
      <c r="M254" s="51"/>
    </row>
    <row r="255" spans="1:13" ht="75.75" customHeight="1" x14ac:dyDescent="0.25">
      <c r="A255" s="189">
        <f t="shared" si="12"/>
        <v>32</v>
      </c>
      <c r="B255" s="190" t="s">
        <v>2</v>
      </c>
      <c r="C255" s="198" t="s">
        <v>340</v>
      </c>
      <c r="D255" s="190" t="s">
        <v>287</v>
      </c>
      <c r="E255" s="192">
        <v>2012</v>
      </c>
      <c r="F255" s="208" t="s">
        <v>3</v>
      </c>
      <c r="G255" s="193">
        <v>1100000</v>
      </c>
      <c r="H255" s="194">
        <v>1980</v>
      </c>
      <c r="I255" s="214"/>
      <c r="J255" s="195" t="str">
        <f t="shared" si="11"/>
        <v>aguardando lançamento</v>
      </c>
      <c r="K255" s="195"/>
      <c r="L255" s="196"/>
      <c r="M255" s="51"/>
    </row>
    <row r="256" spans="1:13" ht="75.75" customHeight="1" x14ac:dyDescent="0.25">
      <c r="A256" s="189">
        <f t="shared" si="12"/>
        <v>33</v>
      </c>
      <c r="B256" s="190" t="s">
        <v>4</v>
      </c>
      <c r="C256" s="198" t="s">
        <v>341</v>
      </c>
      <c r="D256" s="190" t="s">
        <v>287</v>
      </c>
      <c r="E256" s="192">
        <v>2022</v>
      </c>
      <c r="F256" s="208" t="s">
        <v>5</v>
      </c>
      <c r="G256" s="193">
        <v>1100000</v>
      </c>
      <c r="H256" s="194">
        <v>1980</v>
      </c>
      <c r="I256" s="214"/>
      <c r="J256" s="195" t="str">
        <f t="shared" si="11"/>
        <v>aguardando lançamento</v>
      </c>
      <c r="K256" s="195"/>
      <c r="L256" s="196"/>
      <c r="M256" s="51"/>
    </row>
    <row r="257" spans="1:13" ht="75.75" customHeight="1" x14ac:dyDescent="0.25">
      <c r="A257" s="189">
        <f t="shared" si="12"/>
        <v>34</v>
      </c>
      <c r="B257" s="190" t="s">
        <v>6</v>
      </c>
      <c r="C257" s="198" t="s">
        <v>342</v>
      </c>
      <c r="D257" s="190" t="s">
        <v>287</v>
      </c>
      <c r="E257" s="192">
        <v>2022</v>
      </c>
      <c r="F257" s="208" t="s">
        <v>7</v>
      </c>
      <c r="G257" s="193">
        <v>1100000</v>
      </c>
      <c r="H257" s="194">
        <v>1980</v>
      </c>
      <c r="I257" s="214"/>
      <c r="J257" s="195" t="str">
        <f t="shared" si="11"/>
        <v>aguardando lançamento</v>
      </c>
      <c r="K257" s="195"/>
      <c r="L257" s="196"/>
      <c r="M257" s="51"/>
    </row>
    <row r="258" spans="1:13" ht="75.75" customHeight="1" x14ac:dyDescent="0.25">
      <c r="A258" s="189">
        <f t="shared" si="12"/>
        <v>35</v>
      </c>
      <c r="B258" s="190" t="s">
        <v>8</v>
      </c>
      <c r="C258" s="198" t="s">
        <v>343</v>
      </c>
      <c r="D258" s="190" t="s">
        <v>287</v>
      </c>
      <c r="E258" s="192">
        <v>2015</v>
      </c>
      <c r="F258" s="208" t="s">
        <v>9</v>
      </c>
      <c r="G258" s="193">
        <v>1100000</v>
      </c>
      <c r="H258" s="194">
        <v>1980</v>
      </c>
      <c r="I258" s="214"/>
      <c r="J258" s="195" t="str">
        <f t="shared" si="11"/>
        <v>aguardando lançamento</v>
      </c>
      <c r="K258" s="195"/>
      <c r="L258" s="196"/>
      <c r="M258" s="51"/>
    </row>
    <row r="259" spans="1:13" ht="75.75" customHeight="1" x14ac:dyDescent="0.25">
      <c r="A259" s="189">
        <f t="shared" si="12"/>
        <v>36</v>
      </c>
      <c r="B259" s="190" t="s">
        <v>10</v>
      </c>
      <c r="C259" s="198" t="s">
        <v>344</v>
      </c>
      <c r="D259" s="190" t="s">
        <v>287</v>
      </c>
      <c r="E259" s="192">
        <v>2015</v>
      </c>
      <c r="F259" s="208" t="s">
        <v>11</v>
      </c>
      <c r="G259" s="193">
        <v>1100000</v>
      </c>
      <c r="H259" s="194">
        <v>1980</v>
      </c>
      <c r="I259" s="214"/>
      <c r="J259" s="195" t="str">
        <f t="shared" si="11"/>
        <v>aguardando lançamento</v>
      </c>
      <c r="K259" s="195"/>
      <c r="L259" s="196"/>
      <c r="M259" s="51"/>
    </row>
    <row r="260" spans="1:13" ht="75.75" customHeight="1" x14ac:dyDescent="0.25">
      <c r="A260" s="189">
        <f t="shared" si="12"/>
        <v>37</v>
      </c>
      <c r="B260" s="190" t="s">
        <v>12</v>
      </c>
      <c r="C260" s="198" t="s">
        <v>345</v>
      </c>
      <c r="D260" s="190" t="s">
        <v>287</v>
      </c>
      <c r="E260" s="192">
        <v>2010</v>
      </c>
      <c r="F260" s="208" t="s">
        <v>13</v>
      </c>
      <c r="G260" s="193">
        <v>1100000</v>
      </c>
      <c r="H260" s="194">
        <v>1980</v>
      </c>
      <c r="I260" s="214"/>
      <c r="J260" s="195" t="str">
        <f t="shared" si="11"/>
        <v>aguardando lançamento</v>
      </c>
      <c r="K260" s="195"/>
      <c r="L260" s="196"/>
      <c r="M260" s="51"/>
    </row>
    <row r="261" spans="1:13" ht="75.75" customHeight="1" x14ac:dyDescent="0.25">
      <c r="A261" s="189">
        <f t="shared" si="12"/>
        <v>38</v>
      </c>
      <c r="B261" s="190" t="s">
        <v>14</v>
      </c>
      <c r="C261" s="198" t="s">
        <v>346</v>
      </c>
      <c r="D261" s="190" t="s">
        <v>287</v>
      </c>
      <c r="E261" s="192">
        <v>2016</v>
      </c>
      <c r="F261" s="208" t="s">
        <v>15</v>
      </c>
      <c r="G261" s="193">
        <v>1100000</v>
      </c>
      <c r="H261" s="194">
        <v>1980</v>
      </c>
      <c r="I261" s="214"/>
      <c r="J261" s="195" t="str">
        <f t="shared" si="11"/>
        <v>aguardando lançamento</v>
      </c>
      <c r="K261" s="195"/>
      <c r="L261" s="196"/>
      <c r="M261" s="51"/>
    </row>
    <row r="262" spans="1:13" ht="75.75" customHeight="1" x14ac:dyDescent="0.25">
      <c r="A262" s="189">
        <f t="shared" si="12"/>
        <v>39</v>
      </c>
      <c r="B262" s="190" t="s">
        <v>16</v>
      </c>
      <c r="C262" s="198" t="s">
        <v>17</v>
      </c>
      <c r="D262" s="190" t="s">
        <v>287</v>
      </c>
      <c r="E262" s="192">
        <v>2014</v>
      </c>
      <c r="F262" s="208" t="s">
        <v>18</v>
      </c>
      <c r="G262" s="193">
        <v>1100000</v>
      </c>
      <c r="H262" s="194">
        <v>1980</v>
      </c>
      <c r="I262" s="214"/>
      <c r="J262" s="195" t="str">
        <f t="shared" si="11"/>
        <v>aguardando lançamento</v>
      </c>
      <c r="K262" s="195"/>
      <c r="L262" s="196"/>
      <c r="M262" s="51"/>
    </row>
    <row r="263" spans="1:13" ht="75.75" customHeight="1" x14ac:dyDescent="0.25">
      <c r="A263" s="189">
        <f t="shared" si="12"/>
        <v>40</v>
      </c>
      <c r="B263" s="190" t="s">
        <v>19</v>
      </c>
      <c r="C263" s="198" t="s">
        <v>347</v>
      </c>
      <c r="D263" s="190" t="s">
        <v>287</v>
      </c>
      <c r="E263" s="192">
        <v>2018</v>
      </c>
      <c r="F263" s="190" t="s">
        <v>20</v>
      </c>
      <c r="G263" s="193">
        <v>1100000</v>
      </c>
      <c r="H263" s="194">
        <v>1980</v>
      </c>
      <c r="I263" s="214"/>
      <c r="J263" s="195" t="str">
        <f t="shared" si="11"/>
        <v>aguardando lançamento</v>
      </c>
      <c r="K263" s="195"/>
      <c r="L263" s="196"/>
      <c r="M263" s="51"/>
    </row>
    <row r="264" spans="1:13" ht="75.75" customHeight="1" x14ac:dyDescent="0.25">
      <c r="A264" s="189">
        <f t="shared" si="12"/>
        <v>41</v>
      </c>
      <c r="B264" s="206" t="s">
        <v>486</v>
      </c>
      <c r="C264" s="205" t="s">
        <v>487</v>
      </c>
      <c r="D264" s="206" t="s">
        <v>284</v>
      </c>
      <c r="E264" s="206" t="s">
        <v>488</v>
      </c>
      <c r="F264" s="206" t="s">
        <v>489</v>
      </c>
      <c r="G264" s="193">
        <v>1100000</v>
      </c>
      <c r="H264" s="194">
        <v>1980</v>
      </c>
      <c r="I264" s="214"/>
      <c r="J264" s="195" t="str">
        <f t="shared" si="11"/>
        <v>aguardando lançamento</v>
      </c>
      <c r="K264" s="195"/>
      <c r="L264" s="196"/>
      <c r="M264" s="51"/>
    </row>
    <row r="265" spans="1:13" ht="75.75" customHeight="1" x14ac:dyDescent="0.25">
      <c r="A265" s="189">
        <f t="shared" si="12"/>
        <v>42</v>
      </c>
      <c r="B265" s="206" t="s">
        <v>490</v>
      </c>
      <c r="C265" s="205" t="s">
        <v>491</v>
      </c>
      <c r="D265" s="206" t="s">
        <v>284</v>
      </c>
      <c r="E265" s="206" t="s">
        <v>488</v>
      </c>
      <c r="F265" s="206" t="s">
        <v>492</v>
      </c>
      <c r="G265" s="193">
        <v>1100000</v>
      </c>
      <c r="H265" s="194">
        <v>1980</v>
      </c>
      <c r="I265" s="214"/>
      <c r="J265" s="195" t="str">
        <f t="shared" si="11"/>
        <v>aguardando lançamento</v>
      </c>
      <c r="K265" s="195"/>
      <c r="L265" s="196"/>
      <c r="M265" s="51"/>
    </row>
    <row r="266" spans="1:13" ht="75.75" customHeight="1" x14ac:dyDescent="0.25">
      <c r="A266" s="189">
        <f t="shared" si="12"/>
        <v>43</v>
      </c>
      <c r="B266" s="206" t="s">
        <v>493</v>
      </c>
      <c r="C266" s="205" t="s">
        <v>494</v>
      </c>
      <c r="D266" s="206" t="s">
        <v>284</v>
      </c>
      <c r="E266" s="206" t="s">
        <v>488</v>
      </c>
      <c r="F266" s="206" t="s">
        <v>495</v>
      </c>
      <c r="G266" s="193">
        <v>1100000</v>
      </c>
      <c r="H266" s="194">
        <v>1980</v>
      </c>
      <c r="I266" s="214"/>
      <c r="J266" s="195" t="str">
        <f t="shared" si="11"/>
        <v>aguardando lançamento</v>
      </c>
      <c r="K266" s="195"/>
      <c r="L266" s="196"/>
      <c r="M266" s="51"/>
    </row>
    <row r="267" spans="1:13" ht="75.75" customHeight="1" x14ac:dyDescent="0.25">
      <c r="A267" s="189">
        <f t="shared" si="12"/>
        <v>44</v>
      </c>
      <c r="B267" s="206" t="s">
        <v>496</v>
      </c>
      <c r="C267" s="205" t="s">
        <v>494</v>
      </c>
      <c r="D267" s="206" t="s">
        <v>284</v>
      </c>
      <c r="E267" s="206" t="s">
        <v>488</v>
      </c>
      <c r="F267" s="206" t="s">
        <v>497</v>
      </c>
      <c r="G267" s="193">
        <v>1100000</v>
      </c>
      <c r="H267" s="194">
        <v>1980</v>
      </c>
      <c r="I267" s="214"/>
      <c r="J267" s="195" t="str">
        <f t="shared" si="11"/>
        <v>aguardando lançamento</v>
      </c>
      <c r="K267" s="195"/>
      <c r="L267" s="196"/>
      <c r="M267" s="51"/>
    </row>
    <row r="268" spans="1:13" ht="50.25" customHeight="1" x14ac:dyDescent="0.25">
      <c r="A268" s="189">
        <f t="shared" si="12"/>
        <v>45</v>
      </c>
      <c r="B268" s="206" t="s">
        <v>498</v>
      </c>
      <c r="C268" s="205" t="s">
        <v>494</v>
      </c>
      <c r="D268" s="206" t="s">
        <v>284</v>
      </c>
      <c r="E268" s="206" t="s">
        <v>488</v>
      </c>
      <c r="F268" s="206" t="s">
        <v>499</v>
      </c>
      <c r="G268" s="193">
        <v>1100000</v>
      </c>
      <c r="H268" s="194">
        <v>1980</v>
      </c>
      <c r="I268" s="214"/>
      <c r="J268" s="195" t="str">
        <f t="shared" si="11"/>
        <v>aguardando lançamento</v>
      </c>
      <c r="K268" s="195"/>
      <c r="L268" s="196"/>
      <c r="M268" s="51"/>
    </row>
    <row r="269" spans="1:13" ht="63" customHeight="1" x14ac:dyDescent="0.25">
      <c r="A269" s="189">
        <f t="shared" si="12"/>
        <v>46</v>
      </c>
      <c r="B269" s="206" t="s">
        <v>500</v>
      </c>
      <c r="C269" s="205" t="s">
        <v>494</v>
      </c>
      <c r="D269" s="206" t="s">
        <v>284</v>
      </c>
      <c r="E269" s="206" t="s">
        <v>488</v>
      </c>
      <c r="F269" s="206" t="s">
        <v>501</v>
      </c>
      <c r="G269" s="193">
        <v>1100000</v>
      </c>
      <c r="H269" s="194">
        <v>1980</v>
      </c>
      <c r="I269" s="214"/>
      <c r="J269" s="195" t="str">
        <f t="shared" si="11"/>
        <v>aguardando lançamento</v>
      </c>
      <c r="K269" s="195"/>
      <c r="L269" s="196"/>
      <c r="M269" s="51"/>
    </row>
    <row r="270" spans="1:13" ht="50.25" customHeight="1" x14ac:dyDescent="0.25">
      <c r="A270" s="189">
        <f t="shared" si="12"/>
        <v>47</v>
      </c>
      <c r="B270" s="209" t="s">
        <v>502</v>
      </c>
      <c r="C270" s="205" t="s">
        <v>503</v>
      </c>
      <c r="D270" s="190" t="s">
        <v>287</v>
      </c>
      <c r="E270" s="192">
        <v>2026</v>
      </c>
      <c r="F270" s="204" t="s">
        <v>504</v>
      </c>
      <c r="G270" s="193">
        <v>1100000</v>
      </c>
      <c r="H270" s="194">
        <v>1980</v>
      </c>
      <c r="I270" s="214"/>
      <c r="J270" s="195" t="str">
        <f t="shared" si="11"/>
        <v>aguardando lançamento</v>
      </c>
      <c r="K270" s="195"/>
      <c r="L270" s="196"/>
      <c r="M270" s="51"/>
    </row>
    <row r="271" spans="1:13" ht="65.25" customHeight="1" x14ac:dyDescent="0.25">
      <c r="A271" s="189">
        <f t="shared" si="12"/>
        <v>48</v>
      </c>
      <c r="B271" s="190" t="s">
        <v>505</v>
      </c>
      <c r="C271" s="205" t="s">
        <v>503</v>
      </c>
      <c r="D271" s="190" t="s">
        <v>287</v>
      </c>
      <c r="E271" s="192">
        <v>2026</v>
      </c>
      <c r="F271" s="204" t="s">
        <v>506</v>
      </c>
      <c r="G271" s="193">
        <v>1100000</v>
      </c>
      <c r="H271" s="194">
        <v>1980</v>
      </c>
      <c r="I271" s="214"/>
      <c r="J271" s="195" t="str">
        <f t="shared" si="11"/>
        <v>aguardando lançamento</v>
      </c>
      <c r="K271" s="195"/>
      <c r="L271" s="196"/>
      <c r="M271" s="51"/>
    </row>
    <row r="272" spans="1:13" ht="50.25" customHeight="1" x14ac:dyDescent="0.25">
      <c r="A272" s="189">
        <f t="shared" si="12"/>
        <v>49</v>
      </c>
      <c r="B272" s="190" t="s">
        <v>507</v>
      </c>
      <c r="C272" s="210" t="s">
        <v>508</v>
      </c>
      <c r="D272" s="190" t="s">
        <v>287</v>
      </c>
      <c r="E272" s="192">
        <v>2026</v>
      </c>
      <c r="F272" s="204" t="s">
        <v>509</v>
      </c>
      <c r="G272" s="193">
        <v>1100000</v>
      </c>
      <c r="H272" s="194">
        <v>1980</v>
      </c>
      <c r="I272" s="214"/>
      <c r="J272" s="195" t="str">
        <f t="shared" si="11"/>
        <v>aguardando lançamento</v>
      </c>
      <c r="K272" s="195"/>
      <c r="L272" s="196"/>
      <c r="M272" s="51"/>
    </row>
    <row r="273" spans="1:13" ht="60.75" customHeight="1" x14ac:dyDescent="0.25">
      <c r="A273" s="189">
        <f t="shared" si="12"/>
        <v>50</v>
      </c>
      <c r="B273" s="190" t="s">
        <v>510</v>
      </c>
      <c r="C273" s="210" t="s">
        <v>508</v>
      </c>
      <c r="D273" s="190" t="s">
        <v>287</v>
      </c>
      <c r="E273" s="192">
        <v>2026</v>
      </c>
      <c r="F273" s="204" t="s">
        <v>511</v>
      </c>
      <c r="G273" s="193">
        <v>1100000</v>
      </c>
      <c r="H273" s="194">
        <v>1980</v>
      </c>
      <c r="I273" s="214"/>
      <c r="J273" s="195" t="str">
        <f t="shared" si="11"/>
        <v>aguardando lançamento</v>
      </c>
      <c r="K273" s="195"/>
      <c r="L273" s="196"/>
      <c r="M273" s="51"/>
    </row>
    <row r="274" spans="1:13" ht="64.5" customHeight="1" x14ac:dyDescent="0.25">
      <c r="A274" s="189">
        <f t="shared" si="12"/>
        <v>51</v>
      </c>
      <c r="B274" s="190" t="s">
        <v>145</v>
      </c>
      <c r="C274" s="191" t="s">
        <v>348</v>
      </c>
      <c r="D274" s="190" t="s">
        <v>287</v>
      </c>
      <c r="E274" s="192">
        <v>2015</v>
      </c>
      <c r="F274" s="190" t="s">
        <v>146</v>
      </c>
      <c r="G274" s="193">
        <v>1100000</v>
      </c>
      <c r="H274" s="194">
        <v>1980</v>
      </c>
      <c r="I274" s="214"/>
      <c r="J274" s="195" t="str">
        <f t="shared" si="11"/>
        <v>aguardando lançamento</v>
      </c>
      <c r="K274" s="195"/>
      <c r="L274" s="196"/>
      <c r="M274" s="51"/>
    </row>
    <row r="275" spans="1:13" ht="63.75" customHeight="1" x14ac:dyDescent="0.25">
      <c r="A275" s="189">
        <f t="shared" si="12"/>
        <v>52</v>
      </c>
      <c r="B275" s="190" t="s">
        <v>81</v>
      </c>
      <c r="C275" s="198" t="s">
        <v>349</v>
      </c>
      <c r="D275" s="190" t="s">
        <v>287</v>
      </c>
      <c r="E275" s="192">
        <v>2021</v>
      </c>
      <c r="F275" s="190" t="s">
        <v>82</v>
      </c>
      <c r="G275" s="193">
        <v>1100000</v>
      </c>
      <c r="H275" s="194">
        <v>1980</v>
      </c>
      <c r="I275" s="214"/>
      <c r="J275" s="195" t="str">
        <f t="shared" si="11"/>
        <v>aguardando lançamento</v>
      </c>
      <c r="K275" s="195"/>
      <c r="L275" s="196"/>
      <c r="M275" s="51"/>
    </row>
    <row r="276" spans="1:13" ht="63.75" customHeight="1" x14ac:dyDescent="0.25">
      <c r="A276" s="189">
        <f t="shared" si="12"/>
        <v>53</v>
      </c>
      <c r="B276" s="190" t="s">
        <v>513</v>
      </c>
      <c r="C276" s="191" t="s">
        <v>514</v>
      </c>
      <c r="D276" s="190" t="s">
        <v>287</v>
      </c>
      <c r="E276" s="189" t="s">
        <v>515</v>
      </c>
      <c r="F276" s="189" t="s">
        <v>516</v>
      </c>
      <c r="G276" s="193">
        <v>1100000</v>
      </c>
      <c r="H276" s="194">
        <v>1980</v>
      </c>
      <c r="I276" s="214"/>
      <c r="J276" s="195" t="str">
        <f t="shared" si="11"/>
        <v>aguardando lançamento</v>
      </c>
      <c r="K276" s="195"/>
      <c r="L276" s="196"/>
      <c r="M276" s="51"/>
    </row>
    <row r="277" spans="1:13" ht="50.25" customHeight="1" x14ac:dyDescent="0.25">
      <c r="A277" s="189">
        <v>55</v>
      </c>
      <c r="B277" s="190" t="s">
        <v>532</v>
      </c>
      <c r="C277" s="191" t="s">
        <v>533</v>
      </c>
      <c r="D277" s="190" t="s">
        <v>299</v>
      </c>
      <c r="E277" s="189" t="s">
        <v>515</v>
      </c>
      <c r="F277" s="189" t="s">
        <v>534</v>
      </c>
      <c r="G277" s="193">
        <v>1100000</v>
      </c>
      <c r="H277" s="194">
        <v>1980</v>
      </c>
      <c r="I277" s="214"/>
      <c r="J277" s="195" t="str">
        <f t="shared" si="11"/>
        <v>aguardando lançamento</v>
      </c>
      <c r="K277" s="195"/>
      <c r="L277" s="196"/>
      <c r="M277" s="51"/>
    </row>
    <row r="278" spans="1:13" x14ac:dyDescent="0.25">
      <c r="A278" s="211"/>
      <c r="B278" s="211"/>
      <c r="C278" s="211"/>
      <c r="D278" s="211"/>
      <c r="E278" s="211"/>
      <c r="F278" s="211"/>
      <c r="G278" s="212" t="s">
        <v>468</v>
      </c>
      <c r="H278" s="213">
        <f>SUM(H224:H277)</f>
        <v>124659.84</v>
      </c>
      <c r="I278" s="40">
        <f>SUM(I224:I277)</f>
        <v>0</v>
      </c>
      <c r="J278" s="51"/>
      <c r="K278" s="51"/>
      <c r="L278" s="52"/>
      <c r="M278" s="51"/>
    </row>
    <row r="279" spans="1:13" x14ac:dyDescent="0.25">
      <c r="A279" s="218"/>
      <c r="B279" s="219"/>
      <c r="C279" s="218"/>
      <c r="D279" s="218"/>
      <c r="E279" s="218"/>
      <c r="F279" s="218"/>
      <c r="G279" s="218"/>
      <c r="H279" s="218"/>
      <c r="I279" s="218"/>
      <c r="J279" s="218"/>
      <c r="K279" s="218"/>
      <c r="L279" s="218"/>
      <c r="M279" s="218"/>
    </row>
    <row r="280" spans="1:13" x14ac:dyDescent="0.25">
      <c r="A280" s="218"/>
      <c r="B280" s="219"/>
      <c r="C280" s="218"/>
      <c r="D280" s="218"/>
      <c r="E280" s="218"/>
      <c r="F280" s="218"/>
      <c r="G280" s="218"/>
      <c r="H280" s="218"/>
      <c r="I280" s="218"/>
      <c r="J280" s="218"/>
      <c r="K280" s="218"/>
      <c r="L280" s="218"/>
      <c r="M280" s="218"/>
    </row>
    <row r="281" spans="1:13" x14ac:dyDescent="0.25">
      <c r="A281" s="218"/>
      <c r="B281" s="219"/>
      <c r="C281" s="218"/>
      <c r="D281" s="218"/>
      <c r="E281" s="218"/>
      <c r="F281" s="218"/>
      <c r="G281" s="218"/>
      <c r="H281" s="218"/>
      <c r="I281" s="218"/>
      <c r="J281" s="218"/>
      <c r="K281" s="218"/>
      <c r="L281" s="218"/>
      <c r="M281" s="218"/>
    </row>
    <row r="282" spans="1:13" ht="15.6" x14ac:dyDescent="0.25">
      <c r="A282" s="226" t="s">
        <v>459</v>
      </c>
      <c r="B282" s="226"/>
      <c r="C282" s="226"/>
      <c r="D282" s="226"/>
      <c r="E282" s="226"/>
      <c r="F282" s="226"/>
      <c r="G282" s="226"/>
      <c r="H282" s="226"/>
      <c r="I282" s="226"/>
      <c r="J282" s="226"/>
      <c r="K282" s="226"/>
      <c r="L282" s="226"/>
      <c r="M282" s="226"/>
    </row>
    <row r="283" spans="1:13" ht="15.6" x14ac:dyDescent="0.25">
      <c r="A283" s="221"/>
      <c r="B283" s="220"/>
      <c r="C283" s="221"/>
      <c r="D283" s="221"/>
      <c r="E283" s="221"/>
      <c r="F283" s="221"/>
      <c r="G283" s="221"/>
      <c r="H283" s="221"/>
      <c r="I283" s="221"/>
      <c r="J283" s="221"/>
      <c r="K283" s="221"/>
      <c r="L283" s="221"/>
      <c r="M283" s="221"/>
    </row>
    <row r="284" spans="1:13" ht="15.6" x14ac:dyDescent="0.25">
      <c r="A284" s="221"/>
      <c r="B284" s="220"/>
      <c r="C284" s="221"/>
      <c r="D284" s="221"/>
      <c r="E284" s="221"/>
      <c r="F284" s="221"/>
      <c r="G284" s="221"/>
      <c r="H284" s="221"/>
      <c r="I284" s="221"/>
      <c r="J284" s="221"/>
      <c r="K284" s="221"/>
      <c r="L284" s="221"/>
      <c r="M284" s="221"/>
    </row>
    <row r="285" spans="1:13" ht="15.6" x14ac:dyDescent="0.25">
      <c r="A285" s="226" t="s">
        <v>460</v>
      </c>
      <c r="B285" s="226"/>
      <c r="C285" s="226"/>
      <c r="D285" s="226"/>
      <c r="E285" s="226"/>
      <c r="F285" s="226"/>
      <c r="G285" s="226"/>
      <c r="H285" s="226"/>
      <c r="I285" s="226"/>
      <c r="J285" s="226"/>
      <c r="K285" s="226"/>
      <c r="L285" s="226"/>
      <c r="M285" s="226"/>
    </row>
    <row r="286" spans="1:13" x14ac:dyDescent="0.25">
      <c r="A286" s="218"/>
      <c r="B286" s="219"/>
      <c r="C286" s="218"/>
      <c r="D286" s="218"/>
      <c r="E286" s="218"/>
      <c r="F286" s="218"/>
      <c r="G286" s="218"/>
      <c r="H286" s="218"/>
      <c r="I286" s="218"/>
      <c r="J286" s="218"/>
      <c r="K286" s="218"/>
      <c r="L286" s="218"/>
      <c r="M286" s="218"/>
    </row>
    <row r="287" spans="1:13" x14ac:dyDescent="0.25">
      <c r="A287" s="218"/>
      <c r="B287" s="219"/>
      <c r="C287" s="218"/>
      <c r="D287" s="218"/>
      <c r="E287" s="218"/>
      <c r="F287" s="218"/>
      <c r="G287" s="218"/>
      <c r="H287" s="218"/>
      <c r="I287" s="218"/>
      <c r="J287" s="218"/>
      <c r="K287" s="218"/>
      <c r="L287" s="218"/>
      <c r="M287" s="218"/>
    </row>
    <row r="288" spans="1:13" x14ac:dyDescent="0.25">
      <c r="A288" s="218"/>
      <c r="B288" s="219"/>
      <c r="C288" s="218"/>
      <c r="D288" s="218"/>
      <c r="E288" s="218"/>
      <c r="F288" s="218"/>
      <c r="G288" s="218"/>
      <c r="H288" s="218"/>
      <c r="I288" s="218"/>
      <c r="J288" s="218"/>
      <c r="K288" s="218"/>
      <c r="L288" s="218"/>
      <c r="M288" s="218"/>
    </row>
    <row r="289" spans="1:13" x14ac:dyDescent="0.25">
      <c r="A289" s="218"/>
      <c r="B289" s="219"/>
      <c r="C289" s="218"/>
      <c r="D289" s="218"/>
      <c r="E289" s="218"/>
      <c r="F289" s="218"/>
      <c r="G289" s="218"/>
      <c r="H289" s="218"/>
      <c r="I289" s="218"/>
      <c r="J289" s="218"/>
      <c r="K289" s="218"/>
      <c r="L289" s="218"/>
      <c r="M289" s="218"/>
    </row>
  </sheetData>
  <sheetProtection algorithmName="SHA-512" hashValue="gUElwpRT6A6YU9DALGPDxnlTzyPjRx1SGMr9rKoC31SlI0pFblhiymXF2SarCrLq3tZk0P0ZsPuQYQ2k/MVfzA==" saltValue="uzmnerUmgLZD4mbF4fyqew==" spinCount="100000" sheet="1" objects="1" scenarios="1"/>
  <sortState xmlns:xlrd2="http://schemas.microsoft.com/office/spreadsheetml/2017/richdata2" ref="A39:F104">
    <sortCondition ref="C40:C104"/>
  </sortState>
  <mergeCells count="48">
    <mergeCell ref="A1:M1"/>
    <mergeCell ref="A135:M135"/>
    <mergeCell ref="A36:M36"/>
    <mergeCell ref="A3:M3"/>
    <mergeCell ref="A5:M5"/>
    <mergeCell ref="A6:M6"/>
    <mergeCell ref="A7:M7"/>
    <mergeCell ref="A107:M107"/>
    <mergeCell ref="A14:B14"/>
    <mergeCell ref="A15:B15"/>
    <mergeCell ref="C13:M13"/>
    <mergeCell ref="C15:M15"/>
    <mergeCell ref="A31:M31"/>
    <mergeCell ref="A32:M32"/>
    <mergeCell ref="A33:M34"/>
    <mergeCell ref="A12:B12"/>
    <mergeCell ref="A282:M282"/>
    <mergeCell ref="F22:J22"/>
    <mergeCell ref="F23:J23"/>
    <mergeCell ref="F26:J26"/>
    <mergeCell ref="A37:N37"/>
    <mergeCell ref="A113:N113"/>
    <mergeCell ref="A146:N146"/>
    <mergeCell ref="A180:N180"/>
    <mergeCell ref="A209:N209"/>
    <mergeCell ref="A222:I222"/>
    <mergeCell ref="A285:M285"/>
    <mergeCell ref="A208:M208"/>
    <mergeCell ref="K206:L206"/>
    <mergeCell ref="A221:H221"/>
    <mergeCell ref="A2:M2"/>
    <mergeCell ref="A10:B10"/>
    <mergeCell ref="C10:M10"/>
    <mergeCell ref="A11:B11"/>
    <mergeCell ref="C11:M11"/>
    <mergeCell ref="F28:J28"/>
    <mergeCell ref="F29:J29"/>
    <mergeCell ref="A16:M16"/>
    <mergeCell ref="A17:M17"/>
    <mergeCell ref="C8:M8"/>
    <mergeCell ref="A9:B9"/>
    <mergeCell ref="C9:M9"/>
    <mergeCell ref="F21:J21"/>
    <mergeCell ref="C12:M12"/>
    <mergeCell ref="A13:B13"/>
    <mergeCell ref="C14:M14"/>
    <mergeCell ref="F19:J19"/>
    <mergeCell ref="F20:J20"/>
  </mergeCells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compras2</dc:creator>
  <cp:lastModifiedBy>licitacao1</cp:lastModifiedBy>
  <cp:lastPrinted>2024-08-26T14:09:03Z</cp:lastPrinted>
  <dcterms:created xsi:type="dcterms:W3CDTF">2024-08-21T14:08:06Z</dcterms:created>
  <dcterms:modified xsi:type="dcterms:W3CDTF">2025-10-13T13:18:45Z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2024-08-21T00:00:00Z</vt:filetime>
  </property>
  <property fmtid="{D5CDD505-2E9C-101B-9397-08002B2CF9AE}" pid="3" name="LastSaved">
    <vt:filetime>2024-08-21T00:00:00Z</vt:filetime>
  </property>
  <property fmtid="{D5CDD505-2E9C-101B-9397-08002B2CF9AE}" pid="4" name="Producer">
    <vt:lpwstr>3-Heights(TM) PDF Security Shell 4.8.25.2 (http://www.pdf-tools.com)</vt:lpwstr>
  </property>
</Properties>
</file>